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\Desktop\Leonel\Saúde\Relatórios\"/>
    </mc:Choice>
  </mc:AlternateContent>
  <bookViews>
    <workbookView xWindow="0" yWindow="0" windowWidth="20490" windowHeight="7755"/>
  </bookViews>
  <sheets>
    <sheet name="Repasse SUS" sheetId="2" r:id="rId1"/>
  </sheets>
  <calcPr calcId="152511"/>
</workbook>
</file>

<file path=xl/calcChain.xml><?xml version="1.0" encoding="utf-8"?>
<calcChain xmlns="http://schemas.openxmlformats.org/spreadsheetml/2006/main">
  <c r="G43" i="2" l="1"/>
  <c r="F43" i="2"/>
  <c r="E43" i="2"/>
  <c r="D43" i="2"/>
  <c r="C43" i="2"/>
  <c r="D14" i="2" l="1"/>
  <c r="E14" i="2"/>
  <c r="F14" i="2"/>
  <c r="G14" i="2"/>
  <c r="C14" i="2"/>
  <c r="G75" i="2" l="1"/>
  <c r="F75" i="2"/>
  <c r="E75" i="2"/>
  <c r="D75" i="2"/>
  <c r="C75" i="2"/>
  <c r="F70" i="2"/>
  <c r="C69" i="2"/>
  <c r="G55" i="2"/>
  <c r="F55" i="2"/>
  <c r="E55" i="2"/>
  <c r="D55" i="2"/>
  <c r="C55" i="2"/>
  <c r="G42" i="2"/>
  <c r="F42" i="2"/>
  <c r="E42" i="2"/>
  <c r="D42" i="2"/>
  <c r="G26" i="2"/>
  <c r="F26" i="2"/>
  <c r="E26" i="2"/>
  <c r="D26" i="2"/>
  <c r="C26" i="2"/>
  <c r="G13" i="2"/>
  <c r="F13" i="2"/>
  <c r="E13" i="2"/>
  <c r="D13" i="2"/>
  <c r="C13" i="2"/>
  <c r="G68" i="2"/>
  <c r="G70" i="2" s="1"/>
  <c r="F68" i="2"/>
  <c r="F69" i="2" s="1"/>
  <c r="E68" i="2"/>
  <c r="E69" i="2" s="1"/>
  <c r="D68" i="2"/>
  <c r="D70" i="2" s="1"/>
  <c r="H64" i="2"/>
  <c r="C68" i="2"/>
  <c r="C70" i="2" s="1"/>
  <c r="B68" i="2"/>
  <c r="I67" i="2"/>
  <c r="H67" i="2"/>
  <c r="I66" i="2"/>
  <c r="H66" i="2"/>
  <c r="I65" i="2"/>
  <c r="H65" i="2"/>
  <c r="I64" i="2"/>
  <c r="I63" i="2"/>
  <c r="H63" i="2"/>
  <c r="I62" i="2"/>
  <c r="H62" i="2"/>
  <c r="I61" i="2"/>
  <c r="H61" i="2"/>
  <c r="B26" i="2"/>
  <c r="I25" i="2"/>
  <c r="H25" i="2"/>
  <c r="I24" i="2"/>
  <c r="H24" i="2"/>
  <c r="I23" i="2"/>
  <c r="H23" i="2"/>
  <c r="I22" i="2"/>
  <c r="H22" i="2"/>
  <c r="I21" i="2"/>
  <c r="H21" i="2"/>
  <c r="I20" i="2"/>
  <c r="H20" i="2"/>
  <c r="H26" i="2" s="1"/>
  <c r="I19" i="2"/>
  <c r="H19" i="2"/>
  <c r="G69" i="2" l="1"/>
  <c r="D69" i="2"/>
  <c r="E70" i="2"/>
  <c r="H68" i="2"/>
  <c r="I68" i="2"/>
  <c r="I26" i="2"/>
  <c r="C41" i="2" l="1"/>
  <c r="I41" i="2" s="1"/>
  <c r="C39" i="2"/>
  <c r="H39" i="2" s="1"/>
  <c r="C38" i="2"/>
  <c r="H38" i="2" s="1"/>
  <c r="C37" i="2"/>
  <c r="C36" i="2"/>
  <c r="C35" i="2"/>
  <c r="H35" i="2" s="1"/>
  <c r="B42" i="2"/>
  <c r="H41" i="2"/>
  <c r="I40" i="2"/>
  <c r="H40" i="2"/>
  <c r="I39" i="2"/>
  <c r="I38" i="2"/>
  <c r="I37" i="2"/>
  <c r="H37" i="2"/>
  <c r="I36" i="2"/>
  <c r="H36" i="2"/>
  <c r="I3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H12" i="2"/>
  <c r="H11" i="2"/>
  <c r="H10" i="2"/>
  <c r="H9" i="2"/>
  <c r="H8" i="2"/>
  <c r="H7" i="2"/>
  <c r="H6" i="2"/>
  <c r="D74" i="2"/>
  <c r="B55" i="2"/>
  <c r="I7" i="2"/>
  <c r="I8" i="2"/>
  <c r="I9" i="2"/>
  <c r="I10" i="2"/>
  <c r="I11" i="2"/>
  <c r="I12" i="2"/>
  <c r="I6" i="2"/>
  <c r="B13" i="2"/>
  <c r="B28" i="2" s="1"/>
  <c r="B74" i="2" l="1"/>
  <c r="B70" i="2"/>
  <c r="B76" i="2"/>
  <c r="C42" i="2"/>
  <c r="C74" i="2" s="1"/>
  <c r="C76" i="2" s="1"/>
  <c r="H42" i="2"/>
  <c r="D76" i="2"/>
  <c r="H55" i="2"/>
  <c r="H70" i="2" s="1"/>
  <c r="H13" i="2"/>
  <c r="H28" i="2" s="1"/>
  <c r="D28" i="2"/>
  <c r="E28" i="2"/>
  <c r="E29" i="2" s="1"/>
  <c r="F28" i="2"/>
  <c r="C28" i="2"/>
  <c r="G28" i="2"/>
  <c r="E74" i="2"/>
  <c r="I55" i="2"/>
  <c r="F74" i="2"/>
  <c r="F76" i="2" s="1"/>
  <c r="G74" i="2"/>
  <c r="G76" i="2" s="1"/>
  <c r="I13" i="2"/>
  <c r="I42" i="2"/>
  <c r="E76" i="2" l="1"/>
  <c r="D29" i="2"/>
  <c r="C29" i="2"/>
  <c r="G29" i="2"/>
  <c r="I28" i="2"/>
  <c r="F29" i="2"/>
  <c r="H74" i="2"/>
  <c r="H76" i="2" s="1"/>
  <c r="I74" i="2"/>
</calcChain>
</file>

<file path=xl/sharedStrings.xml><?xml version="1.0" encoding="utf-8"?>
<sst xmlns="http://schemas.openxmlformats.org/spreadsheetml/2006/main" count="71" uniqueCount="27">
  <si>
    <t>INVESTIMENTO</t>
  </si>
  <si>
    <t>Bloco</t>
  </si>
  <si>
    <t>Total Geral</t>
  </si>
  <si>
    <t>ASSISTÊNCIA FARMACÊUTICA</t>
  </si>
  <si>
    <t>ATENÇÃO BÁSICA</t>
  </si>
  <si>
    <t>GESTÃO DO SUS</t>
  </si>
  <si>
    <t>MÉDIA E ALTA COMPLEXIDADE AMBULATORIAL E HOSPITALAR</t>
  </si>
  <si>
    <t>TRANSFERÊNCIAS NÃO REGULAMENTADAS POR BLOCO DE FINANCIAMENTO</t>
  </si>
  <si>
    <t>VIGILÂNCIA EM SAÚDE</t>
  </si>
  <si>
    <t>% cresc</t>
  </si>
  <si>
    <t>Total</t>
  </si>
  <si>
    <t>% em Relação a União</t>
  </si>
  <si>
    <t>Total Geral dos Estados</t>
  </si>
  <si>
    <t>Total Geral do Municípios</t>
  </si>
  <si>
    <t>Total Geral Estados e Municípios</t>
  </si>
  <si>
    <t>% de crescimento</t>
  </si>
  <si>
    <t>% em Relação aos municípios TO</t>
  </si>
  <si>
    <t>% de crescimento em rel ano anterior</t>
  </si>
  <si>
    <t>Total dos Recursos em Saúde Repassados Fundo a Fundo</t>
  </si>
  <si>
    <t>Aos Estados</t>
  </si>
  <si>
    <t xml:space="preserve">Aos 5.500  municípios </t>
  </si>
  <si>
    <t>Ao Estado do Tocantins</t>
  </si>
  <si>
    <t>Aos 139 Municípios do Tocanitns</t>
  </si>
  <si>
    <t>Ao Município de Palmas</t>
  </si>
  <si>
    <t>Fonte: Fundo Nacional de Saúde - FNS</t>
  </si>
  <si>
    <t>http://www.fns.saude.gov.br/indexExterno.jsf</t>
  </si>
  <si>
    <t>Soma Estados e Muniípios do Tocantins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</si>
</sst>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7">
    <xf numFmtId="0" fontId="0" fillId="0" borderId="0" xfId="0"/>
    <xf numFmtId="0" fontId="18" fillId="0" borderId="0" xfId="0" applyFont="1" applyAlignment="1">
      <alignment vertical="center"/>
    </xf>
    <xf numFmtId="43" fontId="18" fillId="0" borderId="0" xfId="1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43" fontId="18" fillId="0" borderId="0" xfId="1" applyFont="1"/>
    <xf numFmtId="10" fontId="18" fillId="0" borderId="0" xfId="2" applyNumberFormat="1" applyFont="1"/>
    <xf numFmtId="43" fontId="18" fillId="0" borderId="0" xfId="0" applyNumberFormat="1" applyFont="1"/>
    <xf numFmtId="0" fontId="18" fillId="0" borderId="13" xfId="0" applyFont="1" applyBorder="1" applyAlignment="1">
      <alignment vertical="center"/>
    </xf>
    <xf numFmtId="43" fontId="18" fillId="0" borderId="14" xfId="1" applyFont="1" applyBorder="1" applyAlignment="1">
      <alignment vertical="center"/>
    </xf>
    <xf numFmtId="43" fontId="18" fillId="0" borderId="14" xfId="1" applyFont="1" applyBorder="1"/>
    <xf numFmtId="10" fontId="18" fillId="0" borderId="15" xfId="2" applyNumberFormat="1" applyFont="1" applyBorder="1"/>
    <xf numFmtId="0" fontId="18" fillId="0" borderId="16" xfId="0" applyFont="1" applyBorder="1" applyAlignment="1">
      <alignment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/>
    </xf>
    <xf numFmtId="0" fontId="18" fillId="34" borderId="15" xfId="0" applyFont="1" applyFill="1" applyBorder="1"/>
    <xf numFmtId="0" fontId="19" fillId="34" borderId="16" xfId="0" applyFont="1" applyFill="1" applyBorder="1" applyAlignment="1">
      <alignment vertical="center"/>
    </xf>
    <xf numFmtId="43" fontId="19" fillId="34" borderId="17" xfId="1" applyFont="1" applyFill="1" applyBorder="1" applyAlignment="1">
      <alignment vertical="center"/>
    </xf>
    <xf numFmtId="10" fontId="19" fillId="34" borderId="18" xfId="2" applyNumberFormat="1" applyFont="1" applyFill="1" applyBorder="1"/>
    <xf numFmtId="0" fontId="19" fillId="34" borderId="16" xfId="0" applyFont="1" applyFill="1" applyBorder="1" applyAlignment="1">
      <alignment horizontal="center" vertical="center"/>
    </xf>
    <xf numFmtId="10" fontId="18" fillId="0" borderId="15" xfId="2" applyNumberFormat="1" applyFont="1" applyBorder="1" applyAlignment="1">
      <alignment vertical="center"/>
    </xf>
    <xf numFmtId="10" fontId="18" fillId="0" borderId="18" xfId="2" applyNumberFormat="1" applyFont="1" applyBorder="1" applyAlignment="1">
      <alignment vertical="center"/>
    </xf>
    <xf numFmtId="0" fontId="18" fillId="34" borderId="15" xfId="0" applyFont="1" applyFill="1" applyBorder="1" applyAlignment="1">
      <alignment horizontal="center" vertical="center"/>
    </xf>
    <xf numFmtId="10" fontId="19" fillId="34" borderId="18" xfId="2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3" fontId="19" fillId="33" borderId="0" xfId="1" applyFont="1" applyFill="1" applyBorder="1" applyAlignment="1">
      <alignment vertical="center"/>
    </xf>
    <xf numFmtId="10" fontId="19" fillId="33" borderId="0" xfId="2" applyNumberFormat="1" applyFont="1" applyFill="1" applyBorder="1" applyAlignment="1">
      <alignment vertical="center"/>
    </xf>
    <xf numFmtId="0" fontId="18" fillId="33" borderId="0" xfId="0" applyFont="1" applyFill="1"/>
    <xf numFmtId="0" fontId="19" fillId="33" borderId="10" xfId="0" applyFont="1" applyFill="1" applyBorder="1" applyAlignment="1">
      <alignment horizontal="center" vertical="center"/>
    </xf>
    <xf numFmtId="43" fontId="19" fillId="33" borderId="11" xfId="1" applyFont="1" applyFill="1" applyBorder="1" applyAlignment="1">
      <alignment vertical="center"/>
    </xf>
    <xf numFmtId="10" fontId="18" fillId="0" borderId="12" xfId="2" applyNumberFormat="1" applyFont="1" applyBorder="1" applyAlignment="1">
      <alignment vertical="center"/>
    </xf>
    <xf numFmtId="10" fontId="18" fillId="0" borderId="17" xfId="2" applyNumberFormat="1" applyFont="1" applyBorder="1" applyAlignment="1">
      <alignment vertical="center"/>
    </xf>
    <xf numFmtId="0" fontId="19" fillId="33" borderId="21" xfId="0" applyFont="1" applyFill="1" applyBorder="1" applyAlignment="1">
      <alignment vertical="center"/>
    </xf>
    <xf numFmtId="43" fontId="19" fillId="33" borderId="21" xfId="1" applyFont="1" applyFill="1" applyBorder="1" applyAlignment="1">
      <alignment vertical="center"/>
    </xf>
    <xf numFmtId="8" fontId="19" fillId="33" borderId="21" xfId="0" applyNumberFormat="1" applyFont="1" applyFill="1" applyBorder="1" applyAlignment="1">
      <alignment vertical="center"/>
    </xf>
    <xf numFmtId="43" fontId="19" fillId="33" borderId="21" xfId="1" applyFont="1" applyFill="1" applyBorder="1"/>
    <xf numFmtId="10" fontId="19" fillId="33" borderId="21" xfId="2" applyNumberFormat="1" applyFont="1" applyFill="1" applyBorder="1"/>
    <xf numFmtId="0" fontId="19" fillId="33" borderId="22" xfId="0" applyFont="1" applyFill="1" applyBorder="1" applyAlignment="1">
      <alignment vertical="center"/>
    </xf>
    <xf numFmtId="43" fontId="19" fillId="33" borderId="22" xfId="1" applyFont="1" applyFill="1" applyBorder="1" applyAlignment="1">
      <alignment vertical="center"/>
    </xf>
    <xf numFmtId="8" fontId="19" fillId="33" borderId="22" xfId="0" applyNumberFormat="1" applyFont="1" applyFill="1" applyBorder="1" applyAlignment="1">
      <alignment vertical="center"/>
    </xf>
    <xf numFmtId="43" fontId="19" fillId="33" borderId="22" xfId="1" applyFont="1" applyFill="1" applyBorder="1"/>
    <xf numFmtId="10" fontId="19" fillId="33" borderId="22" xfId="2" applyNumberFormat="1" applyFont="1" applyFill="1" applyBorder="1"/>
    <xf numFmtId="0" fontId="19" fillId="33" borderId="0" xfId="0" applyFont="1" applyFill="1" applyBorder="1" applyAlignment="1">
      <alignment vertical="center"/>
    </xf>
    <xf numFmtId="8" fontId="19" fillId="33" borderId="0" xfId="0" applyNumberFormat="1" applyFont="1" applyFill="1" applyBorder="1" applyAlignment="1">
      <alignment vertical="center"/>
    </xf>
    <xf numFmtId="43" fontId="19" fillId="33" borderId="0" xfId="1" applyFont="1" applyFill="1" applyBorder="1"/>
    <xf numFmtId="10" fontId="19" fillId="33" borderId="0" xfId="2" applyNumberFormat="1" applyFont="1" applyFill="1" applyBorder="1"/>
    <xf numFmtId="0" fontId="19" fillId="33" borderId="10" xfId="0" applyFont="1" applyFill="1" applyBorder="1" applyAlignment="1">
      <alignment vertical="center"/>
    </xf>
    <xf numFmtId="10" fontId="18" fillId="0" borderId="12" xfId="2" applyNumberFormat="1" applyFont="1" applyBorder="1"/>
    <xf numFmtId="0" fontId="19" fillId="33" borderId="16" xfId="0" applyFont="1" applyFill="1" applyBorder="1" applyAlignment="1">
      <alignment vertical="center"/>
    </xf>
    <xf numFmtId="43" fontId="19" fillId="33" borderId="17" xfId="1" applyFont="1" applyFill="1" applyBorder="1" applyAlignment="1">
      <alignment vertical="center"/>
    </xf>
    <xf numFmtId="10" fontId="19" fillId="33" borderId="17" xfId="2" applyNumberFormat="1" applyFont="1" applyFill="1" applyBorder="1" applyAlignment="1">
      <alignment vertical="center"/>
    </xf>
    <xf numFmtId="10" fontId="19" fillId="33" borderId="18" xfId="2" applyNumberFormat="1" applyFont="1" applyFill="1" applyBorder="1"/>
    <xf numFmtId="0" fontId="19" fillId="34" borderId="13" xfId="0" applyFont="1" applyFill="1" applyBorder="1" applyAlignment="1">
      <alignment horizontal="center" vertical="center"/>
    </xf>
    <xf numFmtId="43" fontId="19" fillId="34" borderId="14" xfId="1" applyFont="1" applyFill="1" applyBorder="1" applyAlignment="1">
      <alignment vertical="center"/>
    </xf>
    <xf numFmtId="10" fontId="19" fillId="34" borderId="15" xfId="2" applyNumberFormat="1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43" fontId="19" fillId="33" borderId="14" xfId="1" applyFont="1" applyFill="1" applyBorder="1" applyAlignment="1">
      <alignment vertical="center"/>
    </xf>
    <xf numFmtId="10" fontId="19" fillId="33" borderId="14" xfId="2" applyNumberFormat="1" applyFont="1" applyFill="1" applyBorder="1" applyAlignment="1">
      <alignment vertical="center"/>
    </xf>
    <xf numFmtId="10" fontId="19" fillId="33" borderId="15" xfId="2" applyNumberFormat="1" applyFont="1" applyFill="1" applyBorder="1"/>
    <xf numFmtId="10" fontId="19" fillId="33" borderId="18" xfId="2" applyNumberFormat="1" applyFont="1" applyFill="1" applyBorder="1" applyAlignment="1">
      <alignment vertical="center"/>
    </xf>
    <xf numFmtId="43" fontId="19" fillId="33" borderId="19" xfId="1" applyFont="1" applyFill="1" applyBorder="1" applyAlignment="1">
      <alignment vertical="center"/>
    </xf>
    <xf numFmtId="10" fontId="18" fillId="0" borderId="20" xfId="2" applyNumberFormat="1" applyFont="1" applyBorder="1" applyAlignment="1">
      <alignment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8" fillId="0" borderId="23" xfId="0" applyFont="1" applyBorder="1"/>
    <xf numFmtId="43" fontId="18" fillId="0" borderId="24" xfId="1" applyFont="1" applyBorder="1"/>
    <xf numFmtId="10" fontId="18" fillId="0" borderId="24" xfId="2" applyNumberFormat="1" applyFont="1" applyBorder="1"/>
    <xf numFmtId="0" fontId="18" fillId="0" borderId="25" xfId="0" applyFont="1" applyBorder="1"/>
    <xf numFmtId="0" fontId="18" fillId="0" borderId="0" xfId="0" applyFont="1" applyBorder="1"/>
    <xf numFmtId="43" fontId="18" fillId="0" borderId="0" xfId="1" applyFont="1" applyBorder="1"/>
    <xf numFmtId="10" fontId="18" fillId="0" borderId="0" xfId="2" applyNumberFormat="1" applyFont="1" applyBorder="1"/>
  </cellXfs>
  <cellStyles count="44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2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9"/>
  <sheetViews>
    <sheetView tabSelected="1" topLeftCell="A4" workbookViewId="0">
      <selection activeCell="A15" sqref="A15"/>
    </sheetView>
  </sheetViews>
  <sheetFormatPr defaultColWidth="9.125" defaultRowHeight="12" x14ac:dyDescent="0.2"/>
  <cols>
    <col min="1" max="1" width="30.625" style="3" customWidth="1"/>
    <col min="2" max="7" width="14.875" style="3" bestFit="1" customWidth="1"/>
    <col min="8" max="8" width="15.75" style="3" bestFit="1" customWidth="1"/>
    <col min="9" max="9" width="9.25" style="3" bestFit="1" customWidth="1"/>
    <col min="10" max="16384" width="9.125" style="3"/>
  </cols>
  <sheetData>
    <row r="2" spans="1:9" ht="18" x14ac:dyDescent="0.2">
      <c r="A2" s="69" t="s">
        <v>18</v>
      </c>
      <c r="B2" s="69"/>
      <c r="C2" s="69"/>
      <c r="D2" s="69"/>
      <c r="E2" s="69"/>
      <c r="F2" s="69"/>
      <c r="G2" s="69"/>
      <c r="H2" s="69"/>
      <c r="I2" s="69"/>
    </row>
    <row r="4" spans="1:9" ht="18" x14ac:dyDescent="0.2">
      <c r="A4" s="66" t="s">
        <v>19</v>
      </c>
      <c r="B4" s="67"/>
      <c r="C4" s="67"/>
      <c r="D4" s="67"/>
      <c r="E4" s="67"/>
      <c r="F4" s="67"/>
      <c r="G4" s="67"/>
      <c r="H4" s="67"/>
      <c r="I4" s="68"/>
    </row>
    <row r="5" spans="1:9" x14ac:dyDescent="0.2">
      <c r="A5" s="13" t="s">
        <v>1</v>
      </c>
      <c r="B5" s="14">
        <v>2010</v>
      </c>
      <c r="C5" s="15">
        <v>2011</v>
      </c>
      <c r="D5" s="15">
        <v>2012</v>
      </c>
      <c r="E5" s="15">
        <v>2013</v>
      </c>
      <c r="F5" s="15">
        <v>2014</v>
      </c>
      <c r="G5" s="15">
        <v>2015</v>
      </c>
      <c r="H5" s="15" t="s">
        <v>10</v>
      </c>
      <c r="I5" s="16" t="s">
        <v>9</v>
      </c>
    </row>
    <row r="6" spans="1:9" x14ac:dyDescent="0.2">
      <c r="A6" s="8" t="s">
        <v>3</v>
      </c>
      <c r="B6" s="9">
        <v>1884786654.1199999</v>
      </c>
      <c r="C6" s="10">
        <v>1587678677.77</v>
      </c>
      <c r="D6" s="10">
        <v>1122754929.76</v>
      </c>
      <c r="E6" s="10">
        <v>982351242.14999998</v>
      </c>
      <c r="F6" s="10">
        <v>941144992.36000001</v>
      </c>
      <c r="G6" s="10">
        <v>894063440.67999995</v>
      </c>
      <c r="H6" s="10">
        <f>SUM(B6:G6)</f>
        <v>7412779936.8399992</v>
      </c>
      <c r="I6" s="11">
        <f>G6/B6-1</f>
        <v>-0.52564209921284966</v>
      </c>
    </row>
    <row r="7" spans="1:9" x14ac:dyDescent="0.2">
      <c r="A7" s="8" t="s">
        <v>4</v>
      </c>
      <c r="B7" s="9">
        <v>86644392.689999998</v>
      </c>
      <c r="C7" s="10">
        <v>75601659.519999996</v>
      </c>
      <c r="D7" s="10">
        <v>91510784.200000003</v>
      </c>
      <c r="E7" s="10">
        <v>105567766.38</v>
      </c>
      <c r="F7" s="10">
        <v>124057793.91</v>
      </c>
      <c r="G7" s="10">
        <v>152175506.80000001</v>
      </c>
      <c r="H7" s="10">
        <f t="shared" ref="H7:H12" si="0">SUM(B7:G7)</f>
        <v>635557903.5</v>
      </c>
      <c r="I7" s="11">
        <f t="shared" ref="I7:I13" si="1">G7/B7-1</f>
        <v>0.75632262025841679</v>
      </c>
    </row>
    <row r="8" spans="1:9" x14ac:dyDescent="0.2">
      <c r="A8" s="8" t="s">
        <v>5</v>
      </c>
      <c r="B8" s="9">
        <v>190460329.75</v>
      </c>
      <c r="C8" s="10">
        <v>106482746.98</v>
      </c>
      <c r="D8" s="10">
        <v>187520698.31999999</v>
      </c>
      <c r="E8" s="10">
        <v>91918003.659999996</v>
      </c>
      <c r="F8" s="10">
        <v>52621043.490000002</v>
      </c>
      <c r="G8" s="10">
        <v>28532304.18</v>
      </c>
      <c r="H8" s="10">
        <f t="shared" si="0"/>
        <v>657535126.38</v>
      </c>
      <c r="I8" s="11">
        <f t="shared" si="1"/>
        <v>-0.85019292879807695</v>
      </c>
    </row>
    <row r="9" spans="1:9" x14ac:dyDescent="0.2">
      <c r="A9" s="8" t="s">
        <v>0</v>
      </c>
      <c r="B9" s="9">
        <v>195419454.47</v>
      </c>
      <c r="C9" s="10">
        <v>124875361.64</v>
      </c>
      <c r="D9" s="10">
        <v>256221162.38999999</v>
      </c>
      <c r="E9" s="10">
        <v>324514112.48000002</v>
      </c>
      <c r="F9" s="10">
        <v>226079391.56</v>
      </c>
      <c r="G9" s="10">
        <v>148139136.50999999</v>
      </c>
      <c r="H9" s="10">
        <f t="shared" si="0"/>
        <v>1275248619.05</v>
      </c>
      <c r="I9" s="11">
        <f t="shared" si="1"/>
        <v>-0.24194273844551284</v>
      </c>
    </row>
    <row r="10" spans="1:9" x14ac:dyDescent="0.2">
      <c r="A10" s="8" t="s">
        <v>6</v>
      </c>
      <c r="B10" s="9">
        <v>11129230912.559999</v>
      </c>
      <c r="C10" s="10">
        <v>11339234631.950001</v>
      </c>
      <c r="D10" s="10">
        <v>13550981293.48</v>
      </c>
      <c r="E10" s="10">
        <v>13337335947.02</v>
      </c>
      <c r="F10" s="10">
        <v>14538314204.959999</v>
      </c>
      <c r="G10" s="10">
        <v>15250888849.52</v>
      </c>
      <c r="H10" s="10">
        <f t="shared" si="0"/>
        <v>79145985839.490005</v>
      </c>
      <c r="I10" s="11">
        <f t="shared" si="1"/>
        <v>0.37034526189122952</v>
      </c>
    </row>
    <row r="11" spans="1:9" x14ac:dyDescent="0.2">
      <c r="A11" s="8" t="s">
        <v>7</v>
      </c>
      <c r="B11" s="9">
        <v>6350000</v>
      </c>
      <c r="C11" s="10">
        <v>550000</v>
      </c>
      <c r="D11" s="10">
        <v>0</v>
      </c>
      <c r="E11" s="10">
        <v>0</v>
      </c>
      <c r="F11" s="10">
        <v>0</v>
      </c>
      <c r="G11" s="10">
        <v>0</v>
      </c>
      <c r="H11" s="10">
        <f t="shared" si="0"/>
        <v>6900000</v>
      </c>
      <c r="I11" s="11">
        <f t="shared" si="1"/>
        <v>-1</v>
      </c>
    </row>
    <row r="12" spans="1:9" x14ac:dyDescent="0.2">
      <c r="A12" s="8" t="s">
        <v>8</v>
      </c>
      <c r="B12" s="9">
        <v>509721982.38</v>
      </c>
      <c r="C12" s="10">
        <v>427359088.13</v>
      </c>
      <c r="D12" s="10">
        <v>520368020.93000001</v>
      </c>
      <c r="E12" s="10">
        <v>590862435.23000002</v>
      </c>
      <c r="F12" s="10">
        <v>513892056.81</v>
      </c>
      <c r="G12" s="10">
        <v>507395070.43000001</v>
      </c>
      <c r="H12" s="10">
        <f t="shared" si="0"/>
        <v>3069598653.9099998</v>
      </c>
      <c r="I12" s="11">
        <f t="shared" si="1"/>
        <v>-4.5650610145067105E-3</v>
      </c>
    </row>
    <row r="13" spans="1:9" x14ac:dyDescent="0.2">
      <c r="A13" s="17" t="s">
        <v>12</v>
      </c>
      <c r="B13" s="18">
        <f>SUM(B6:B12)</f>
        <v>14002613725.969999</v>
      </c>
      <c r="C13" s="18">
        <f t="shared" ref="C13:H13" si="2">SUM(C6:C12)</f>
        <v>13661782165.99</v>
      </c>
      <c r="D13" s="18">
        <f t="shared" si="2"/>
        <v>15729356889.08</v>
      </c>
      <c r="E13" s="18">
        <f t="shared" si="2"/>
        <v>15432549506.92</v>
      </c>
      <c r="F13" s="18">
        <f t="shared" si="2"/>
        <v>16396109483.089998</v>
      </c>
      <c r="G13" s="18">
        <f t="shared" si="2"/>
        <v>16981194308.120001</v>
      </c>
      <c r="H13" s="18">
        <f t="shared" si="2"/>
        <v>92203606079.170013</v>
      </c>
      <c r="I13" s="19">
        <f t="shared" si="1"/>
        <v>0.21271604290745838</v>
      </c>
    </row>
    <row r="14" spans="1:9" x14ac:dyDescent="0.2">
      <c r="A14" s="70" t="s">
        <v>15</v>
      </c>
      <c r="B14" s="71"/>
      <c r="C14" s="72">
        <f>C13/B13-1</f>
        <v>-2.4340567171961314E-2</v>
      </c>
      <c r="D14" s="72">
        <f t="shared" ref="D14:G14" si="3">D13/C13-1</f>
        <v>0.15134004465662421</v>
      </c>
      <c r="E14" s="72">
        <f t="shared" si="3"/>
        <v>-1.8869645100751509E-2</v>
      </c>
      <c r="F14" s="72">
        <f t="shared" si="3"/>
        <v>6.2436862796904302E-2</v>
      </c>
      <c r="G14" s="72">
        <f t="shared" si="3"/>
        <v>3.568436924829177E-2</v>
      </c>
      <c r="H14" s="71"/>
      <c r="I14" s="73"/>
    </row>
    <row r="15" spans="1:9" x14ac:dyDescent="0.2">
      <c r="A15" s="74"/>
      <c r="B15" s="75"/>
      <c r="C15" s="76"/>
      <c r="D15" s="76"/>
      <c r="E15" s="76"/>
      <c r="F15" s="76"/>
      <c r="G15" s="76"/>
      <c r="H15" s="75"/>
      <c r="I15" s="74"/>
    </row>
    <row r="16" spans="1:9" x14ac:dyDescent="0.2">
      <c r="B16" s="5"/>
      <c r="D16" s="5"/>
      <c r="E16" s="5"/>
      <c r="F16" s="5"/>
      <c r="G16" s="5"/>
      <c r="H16" s="5"/>
    </row>
    <row r="17" spans="1:9" ht="18" x14ac:dyDescent="0.2">
      <c r="A17" s="63" t="s">
        <v>20</v>
      </c>
      <c r="B17" s="64"/>
      <c r="C17" s="64"/>
      <c r="D17" s="64"/>
      <c r="E17" s="64"/>
      <c r="F17" s="64"/>
      <c r="G17" s="64"/>
      <c r="H17" s="64"/>
      <c r="I17" s="65"/>
    </row>
    <row r="18" spans="1:9" x14ac:dyDescent="0.2">
      <c r="A18" s="13" t="s">
        <v>1</v>
      </c>
      <c r="B18" s="14">
        <v>2010</v>
      </c>
      <c r="C18" s="15">
        <v>2011</v>
      </c>
      <c r="D18" s="15">
        <v>2012</v>
      </c>
      <c r="E18" s="15">
        <v>2013</v>
      </c>
      <c r="F18" s="15">
        <v>2014</v>
      </c>
      <c r="G18" s="15">
        <v>2015</v>
      </c>
      <c r="H18" s="15" t="s">
        <v>10</v>
      </c>
      <c r="I18" s="16" t="s">
        <v>9</v>
      </c>
    </row>
    <row r="19" spans="1:9" x14ac:dyDescent="0.2">
      <c r="A19" s="8" t="s">
        <v>3</v>
      </c>
      <c r="B19" s="9">
        <v>701165247.70000005</v>
      </c>
      <c r="C19" s="9">
        <v>945152487.25999999</v>
      </c>
      <c r="D19" s="9">
        <v>853395455.11000001</v>
      </c>
      <c r="E19" s="9">
        <v>884919959.09000003</v>
      </c>
      <c r="F19" s="9">
        <v>862779293.72000003</v>
      </c>
      <c r="G19" s="9">
        <v>862437746</v>
      </c>
      <c r="H19" s="10">
        <f>SUM(B19:G19)</f>
        <v>5109850188.8800001</v>
      </c>
      <c r="I19" s="11">
        <f>G19/B19-1</f>
        <v>0.23000640552140128</v>
      </c>
    </row>
    <row r="20" spans="1:9" x14ac:dyDescent="0.2">
      <c r="A20" s="8" t="s">
        <v>4</v>
      </c>
      <c r="B20" s="9">
        <v>9566746193.0300007</v>
      </c>
      <c r="C20" s="9">
        <v>10840400089.83</v>
      </c>
      <c r="D20" s="9">
        <v>13239494576.620001</v>
      </c>
      <c r="E20" s="9">
        <v>12729617192.43</v>
      </c>
      <c r="F20" s="9">
        <v>14068541419.92</v>
      </c>
      <c r="G20" s="9">
        <v>15114814111.24</v>
      </c>
      <c r="H20" s="10">
        <f t="shared" ref="H20:H25" si="4">SUM(B20:G20)</f>
        <v>75559613583.070007</v>
      </c>
      <c r="I20" s="11">
        <f t="shared" ref="I20:I28" si="5">G20/B20-1</f>
        <v>0.57993259215470028</v>
      </c>
    </row>
    <row r="21" spans="1:9" x14ac:dyDescent="0.2">
      <c r="A21" s="8" t="s">
        <v>5</v>
      </c>
      <c r="B21" s="9">
        <v>107758602.83</v>
      </c>
      <c r="C21" s="9">
        <v>115051235.20999999</v>
      </c>
      <c r="D21" s="9">
        <v>81387995.569999993</v>
      </c>
      <c r="E21" s="9">
        <v>97574723.519999996</v>
      </c>
      <c r="F21" s="9">
        <v>63823472.32</v>
      </c>
      <c r="G21" s="9">
        <v>41900413.990000002</v>
      </c>
      <c r="H21" s="10">
        <f t="shared" si="4"/>
        <v>507496443.44</v>
      </c>
      <c r="I21" s="11">
        <f t="shared" si="5"/>
        <v>-0.61116409372807001</v>
      </c>
    </row>
    <row r="22" spans="1:9" x14ac:dyDescent="0.2">
      <c r="A22" s="8" t="s">
        <v>0</v>
      </c>
      <c r="B22" s="9">
        <v>254277780.90000001</v>
      </c>
      <c r="C22" s="9">
        <v>520529748.02999997</v>
      </c>
      <c r="D22" s="9">
        <v>906553750.22000003</v>
      </c>
      <c r="E22" s="9">
        <v>1424826022.9100001</v>
      </c>
      <c r="F22" s="9">
        <v>2144117030.05</v>
      </c>
      <c r="G22" s="9">
        <v>2073383838.28</v>
      </c>
      <c r="H22" s="10">
        <f t="shared" si="4"/>
        <v>7323688170.3900003</v>
      </c>
      <c r="I22" s="11">
        <f t="shared" si="5"/>
        <v>7.1540110620023114</v>
      </c>
    </row>
    <row r="23" spans="1:9" x14ac:dyDescent="0.2">
      <c r="A23" s="8" t="s">
        <v>6</v>
      </c>
      <c r="B23" s="9">
        <v>14120058597.93</v>
      </c>
      <c r="C23" s="9">
        <v>17083024343.360001</v>
      </c>
      <c r="D23" s="9">
        <v>18399046480.610001</v>
      </c>
      <c r="E23" s="9">
        <v>19446449922</v>
      </c>
      <c r="F23" s="9">
        <v>22583862608.279999</v>
      </c>
      <c r="G23" s="9">
        <v>25090744965.18</v>
      </c>
      <c r="H23" s="10">
        <f t="shared" si="4"/>
        <v>116723186917.35999</v>
      </c>
      <c r="I23" s="11">
        <f t="shared" si="5"/>
        <v>0.7769575665116788</v>
      </c>
    </row>
    <row r="24" spans="1:9" x14ac:dyDescent="0.2">
      <c r="A24" s="8" t="s">
        <v>7</v>
      </c>
      <c r="B24" s="9">
        <v>55420000</v>
      </c>
      <c r="C24" s="9">
        <v>4650000</v>
      </c>
      <c r="D24" s="9">
        <v>0</v>
      </c>
      <c r="E24" s="9">
        <v>0</v>
      </c>
      <c r="F24" s="9">
        <v>0</v>
      </c>
      <c r="G24" s="9">
        <v>0</v>
      </c>
      <c r="H24" s="10">
        <f t="shared" si="4"/>
        <v>60070000</v>
      </c>
      <c r="I24" s="11">
        <f t="shared" si="5"/>
        <v>-1</v>
      </c>
    </row>
    <row r="25" spans="1:9" x14ac:dyDescent="0.2">
      <c r="A25" s="8" t="s">
        <v>8</v>
      </c>
      <c r="B25" s="9">
        <v>1020509224.9400001</v>
      </c>
      <c r="C25" s="9">
        <v>1236432811.3800001</v>
      </c>
      <c r="D25" s="9">
        <v>1372617960.97</v>
      </c>
      <c r="E25" s="9">
        <v>1656343877.1700001</v>
      </c>
      <c r="F25" s="9">
        <v>1476522863.99</v>
      </c>
      <c r="G25" s="9">
        <v>1426478900.76</v>
      </c>
      <c r="H25" s="10">
        <f t="shared" si="4"/>
        <v>8188905639.21</v>
      </c>
      <c r="I25" s="11">
        <f t="shared" si="5"/>
        <v>0.39781088293823963</v>
      </c>
    </row>
    <row r="26" spans="1:9" x14ac:dyDescent="0.2">
      <c r="A26" s="17" t="s">
        <v>13</v>
      </c>
      <c r="B26" s="18">
        <f>SUM(B19:B25)</f>
        <v>25825935647.329998</v>
      </c>
      <c r="C26" s="18">
        <f t="shared" ref="C26:H26" si="6">SUM(C19:C25)</f>
        <v>30745240715.070004</v>
      </c>
      <c r="D26" s="18">
        <f t="shared" si="6"/>
        <v>34852496219.099998</v>
      </c>
      <c r="E26" s="18">
        <f t="shared" si="6"/>
        <v>36239731697.119995</v>
      </c>
      <c r="F26" s="18">
        <f t="shared" si="6"/>
        <v>41199646688.279991</v>
      </c>
      <c r="G26" s="18">
        <f t="shared" si="6"/>
        <v>44609759975.450005</v>
      </c>
      <c r="H26" s="18">
        <f t="shared" si="6"/>
        <v>213472810942.35001</v>
      </c>
      <c r="I26" s="19">
        <f t="shared" si="5"/>
        <v>0.72732405844362757</v>
      </c>
    </row>
    <row r="27" spans="1:9" x14ac:dyDescent="0.2">
      <c r="A27" s="33"/>
      <c r="B27" s="34"/>
      <c r="C27" s="35"/>
      <c r="D27" s="36"/>
      <c r="E27" s="36"/>
      <c r="F27" s="36"/>
      <c r="G27" s="36"/>
      <c r="H27" s="36"/>
      <c r="I27" s="37"/>
    </row>
    <row r="28" spans="1:9" x14ac:dyDescent="0.2">
      <c r="A28" s="47" t="s">
        <v>14</v>
      </c>
      <c r="B28" s="30">
        <f>B26+B13</f>
        <v>39828549373.299995</v>
      </c>
      <c r="C28" s="30">
        <f t="shared" ref="C28:H28" si="7">C26+C13</f>
        <v>44407022881.060005</v>
      </c>
      <c r="D28" s="30">
        <f t="shared" si="7"/>
        <v>50581853108.18</v>
      </c>
      <c r="E28" s="30">
        <f t="shared" si="7"/>
        <v>51672281204.039993</v>
      </c>
      <c r="F28" s="30">
        <f t="shared" si="7"/>
        <v>57595756171.369987</v>
      </c>
      <c r="G28" s="30">
        <f t="shared" si="7"/>
        <v>61590954283.570007</v>
      </c>
      <c r="H28" s="30">
        <f t="shared" si="7"/>
        <v>305676417021.52002</v>
      </c>
      <c r="I28" s="48">
        <f t="shared" si="5"/>
        <v>0.54640214752232352</v>
      </c>
    </row>
    <row r="29" spans="1:9" x14ac:dyDescent="0.2">
      <c r="A29" s="49" t="s">
        <v>15</v>
      </c>
      <c r="B29" s="50"/>
      <c r="C29" s="51">
        <f>C28/B28-1</f>
        <v>0.11495456349282196</v>
      </c>
      <c r="D29" s="51">
        <f t="shared" ref="D29:G29" si="8">D28/C28-1</f>
        <v>0.13905075878783157</v>
      </c>
      <c r="E29" s="51">
        <f t="shared" si="8"/>
        <v>2.155769369556082E-2</v>
      </c>
      <c r="F29" s="51">
        <f t="shared" si="8"/>
        <v>0.11463544533557135</v>
      </c>
      <c r="G29" s="51">
        <f t="shared" si="8"/>
        <v>6.9366189069776985E-2</v>
      </c>
      <c r="H29" s="51"/>
      <c r="I29" s="52"/>
    </row>
    <row r="30" spans="1:9" x14ac:dyDescent="0.2">
      <c r="A30" s="43"/>
      <c r="B30" s="26"/>
      <c r="C30" s="44"/>
      <c r="D30" s="45"/>
      <c r="E30" s="45"/>
      <c r="F30" s="45"/>
      <c r="G30" s="45"/>
      <c r="H30" s="45"/>
      <c r="I30" s="46"/>
    </row>
    <row r="31" spans="1:9" x14ac:dyDescent="0.2">
      <c r="A31" s="43"/>
      <c r="B31" s="26"/>
      <c r="C31" s="44"/>
      <c r="D31" s="45"/>
      <c r="E31" s="45"/>
      <c r="F31" s="45"/>
      <c r="G31" s="45"/>
      <c r="H31" s="45"/>
      <c r="I31" s="46"/>
    </row>
    <row r="32" spans="1:9" x14ac:dyDescent="0.2">
      <c r="A32" s="38"/>
      <c r="B32" s="39"/>
      <c r="C32" s="40"/>
      <c r="D32" s="41"/>
      <c r="E32" s="41"/>
      <c r="F32" s="41"/>
      <c r="G32" s="41"/>
      <c r="H32" s="41"/>
      <c r="I32" s="42"/>
    </row>
    <row r="33" spans="1:9" ht="18" x14ac:dyDescent="0.2">
      <c r="A33" s="63" t="s">
        <v>21</v>
      </c>
      <c r="B33" s="64"/>
      <c r="C33" s="64"/>
      <c r="D33" s="64"/>
      <c r="E33" s="64"/>
      <c r="F33" s="64"/>
      <c r="G33" s="64"/>
      <c r="H33" s="64"/>
      <c r="I33" s="65"/>
    </row>
    <row r="34" spans="1:9" x14ac:dyDescent="0.2">
      <c r="A34" s="13" t="s">
        <v>1</v>
      </c>
      <c r="B34" s="14">
        <v>2010</v>
      </c>
      <c r="C34" s="15">
        <v>2011</v>
      </c>
      <c r="D34" s="15">
        <v>2012</v>
      </c>
      <c r="E34" s="15">
        <v>2013</v>
      </c>
      <c r="F34" s="15">
        <v>2014</v>
      </c>
      <c r="G34" s="15">
        <v>2015</v>
      </c>
      <c r="H34" s="15" t="s">
        <v>10</v>
      </c>
      <c r="I34" s="16" t="s">
        <v>9</v>
      </c>
    </row>
    <row r="35" spans="1:9" x14ac:dyDescent="0.2">
      <c r="A35" s="8" t="s">
        <v>3</v>
      </c>
      <c r="B35" s="9">
        <v>3281287.51</v>
      </c>
      <c r="C35" s="9">
        <f>2478199.45+1143716.63</f>
        <v>3621916.08</v>
      </c>
      <c r="D35" s="9">
        <v>2326091.52</v>
      </c>
      <c r="E35" s="9">
        <v>2462557.14</v>
      </c>
      <c r="F35" s="9">
        <v>1541893.74</v>
      </c>
      <c r="G35" s="9">
        <v>1615367.95</v>
      </c>
      <c r="H35" s="10">
        <f>SUM(B35:G35)</f>
        <v>14849113.939999999</v>
      </c>
      <c r="I35" s="11">
        <f>G35/B35-1</f>
        <v>-0.50770301441826415</v>
      </c>
    </row>
    <row r="36" spans="1:9" x14ac:dyDescent="0.2">
      <c r="A36" s="8" t="s">
        <v>4</v>
      </c>
      <c r="B36" s="9">
        <v>583807.56000000006</v>
      </c>
      <c r="C36" s="9">
        <f>35233+22680</f>
        <v>57913</v>
      </c>
      <c r="D36" s="9">
        <v>202920</v>
      </c>
      <c r="E36" s="9">
        <v>54810</v>
      </c>
      <c r="F36" s="9">
        <v>47250</v>
      </c>
      <c r="G36" s="9">
        <v>238110.03</v>
      </c>
      <c r="H36" s="10">
        <f t="shared" ref="H36:H41" si="9">SUM(B36:G36)</f>
        <v>1184810.5900000001</v>
      </c>
      <c r="I36" s="11">
        <f t="shared" ref="I36:I42" si="10">G36/B36-1</f>
        <v>-0.59214294861135408</v>
      </c>
    </row>
    <row r="37" spans="1:9" x14ac:dyDescent="0.2">
      <c r="A37" s="8" t="s">
        <v>5</v>
      </c>
      <c r="B37" s="9">
        <v>7974117.1900000004</v>
      </c>
      <c r="C37" s="9">
        <f>1524450+3297424.74</f>
        <v>4821874.74</v>
      </c>
      <c r="D37" s="9">
        <v>5136180.66</v>
      </c>
      <c r="E37" s="9">
        <v>2093566.37</v>
      </c>
      <c r="F37" s="9">
        <v>1265914.3</v>
      </c>
      <c r="G37" s="9">
        <v>99500</v>
      </c>
      <c r="H37" s="10">
        <f t="shared" si="9"/>
        <v>21391153.260000002</v>
      </c>
      <c r="I37" s="11">
        <f t="shared" si="10"/>
        <v>-0.98752212970674935</v>
      </c>
    </row>
    <row r="38" spans="1:9" x14ac:dyDescent="0.2">
      <c r="A38" s="8" t="s">
        <v>0</v>
      </c>
      <c r="B38" s="9">
        <v>7233802</v>
      </c>
      <c r="C38" s="9">
        <f>667212+2357130.7</f>
        <v>3024342.7</v>
      </c>
      <c r="D38" s="9">
        <v>3429077.1</v>
      </c>
      <c r="E38" s="9">
        <v>2998017.05</v>
      </c>
      <c r="F38" s="9">
        <v>6681782</v>
      </c>
      <c r="G38" s="9">
        <v>3711392.5</v>
      </c>
      <c r="H38" s="10">
        <f t="shared" si="9"/>
        <v>27078413.349999998</v>
      </c>
      <c r="I38" s="11">
        <f t="shared" si="10"/>
        <v>-0.48693750533951574</v>
      </c>
    </row>
    <row r="39" spans="1:9" x14ac:dyDescent="0.2">
      <c r="A39" s="8" t="s">
        <v>6</v>
      </c>
      <c r="B39" s="9">
        <v>184120916.30000001</v>
      </c>
      <c r="C39" s="9">
        <f>85098695.8+63194350.12</f>
        <v>148293045.91999999</v>
      </c>
      <c r="D39" s="9">
        <v>160415729.44999999</v>
      </c>
      <c r="E39" s="9">
        <v>240253612.38999999</v>
      </c>
      <c r="F39" s="9">
        <v>237677736.87</v>
      </c>
      <c r="G39" s="9">
        <v>255325679.27000001</v>
      </c>
      <c r="H39" s="10">
        <f t="shared" si="9"/>
        <v>1226086720.2</v>
      </c>
      <c r="I39" s="11">
        <f t="shared" si="10"/>
        <v>0.38672826749342004</v>
      </c>
    </row>
    <row r="40" spans="1:9" x14ac:dyDescent="0.2">
      <c r="A40" s="8" t="s">
        <v>7</v>
      </c>
      <c r="B40" s="9">
        <v>6044839.8700000001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10">
        <f t="shared" si="9"/>
        <v>6044839.8700000001</v>
      </c>
      <c r="I40" s="11">
        <f t="shared" si="10"/>
        <v>-1</v>
      </c>
    </row>
    <row r="41" spans="1:9" x14ac:dyDescent="0.2">
      <c r="A41" s="8" t="s">
        <v>8</v>
      </c>
      <c r="B41" s="9">
        <v>0</v>
      </c>
      <c r="C41" s="9">
        <f>3980008.8+2633658.97</f>
        <v>6613667.7699999996</v>
      </c>
      <c r="D41" s="9">
        <v>8029479.2000000002</v>
      </c>
      <c r="E41" s="9">
        <v>9243304.5</v>
      </c>
      <c r="F41" s="9">
        <v>7656830.7400000002</v>
      </c>
      <c r="G41" s="9">
        <v>7800874.46</v>
      </c>
      <c r="H41" s="10">
        <f t="shared" si="9"/>
        <v>39344156.670000002</v>
      </c>
      <c r="I41" s="11">
        <f>G41/C41</f>
        <v>1.1795080628914023</v>
      </c>
    </row>
    <row r="42" spans="1:9" x14ac:dyDescent="0.2">
      <c r="A42" s="20" t="s">
        <v>2</v>
      </c>
      <c r="B42" s="18">
        <f>SUM(B35:B41)</f>
        <v>209238770.43000001</v>
      </c>
      <c r="C42" s="18">
        <f t="shared" ref="C42:H42" si="11">SUM(C35:C41)</f>
        <v>166432760.21000001</v>
      </c>
      <c r="D42" s="18">
        <f t="shared" si="11"/>
        <v>179539477.92999998</v>
      </c>
      <c r="E42" s="18">
        <f t="shared" si="11"/>
        <v>257105867.44999999</v>
      </c>
      <c r="F42" s="18">
        <f t="shared" si="11"/>
        <v>254871407.65000001</v>
      </c>
      <c r="G42" s="18">
        <f t="shared" si="11"/>
        <v>268790924.20999998</v>
      </c>
      <c r="H42" s="18">
        <f t="shared" si="11"/>
        <v>1335979207.8800001</v>
      </c>
      <c r="I42" s="19">
        <f t="shared" si="10"/>
        <v>0.28461338048209806</v>
      </c>
    </row>
    <row r="43" spans="1:9" x14ac:dyDescent="0.2">
      <c r="B43" s="6"/>
      <c r="C43" s="6">
        <f>C42/B42-1</f>
        <v>-0.20457972550704018</v>
      </c>
      <c r="D43" s="6">
        <f t="shared" ref="D43:G43" si="12">D42/C42-1</f>
        <v>7.8750828283219665E-2</v>
      </c>
      <c r="E43" s="6">
        <f t="shared" si="12"/>
        <v>0.43202971521529143</v>
      </c>
      <c r="F43" s="6">
        <f t="shared" si="12"/>
        <v>-8.6908160523972988E-3</v>
      </c>
      <c r="G43" s="6">
        <f t="shared" si="12"/>
        <v>5.4613880342022636E-2</v>
      </c>
      <c r="H43" s="6"/>
    </row>
    <row r="44" spans="1:9" x14ac:dyDescent="0.2">
      <c r="B44" s="7"/>
      <c r="C44" s="7"/>
      <c r="D44" s="7"/>
      <c r="E44" s="7"/>
      <c r="F44" s="7"/>
      <c r="G44" s="7"/>
      <c r="H44" s="7"/>
    </row>
    <row r="45" spans="1:9" x14ac:dyDescent="0.2">
      <c r="B45" s="7"/>
      <c r="C45" s="7"/>
      <c r="D45" s="7"/>
      <c r="E45" s="7"/>
      <c r="F45" s="7"/>
      <c r="G45" s="7"/>
      <c r="H45" s="7"/>
    </row>
    <row r="46" spans="1:9" ht="18" x14ac:dyDescent="0.2">
      <c r="A46" s="63" t="s">
        <v>22</v>
      </c>
      <c r="B46" s="64"/>
      <c r="C46" s="64"/>
      <c r="D46" s="64"/>
      <c r="E46" s="64"/>
      <c r="F46" s="64"/>
      <c r="G46" s="64"/>
      <c r="H46" s="64"/>
      <c r="I46" s="65"/>
    </row>
    <row r="47" spans="1:9" s="4" customFormat="1" x14ac:dyDescent="0.2">
      <c r="A47" s="13" t="s">
        <v>1</v>
      </c>
      <c r="B47" s="14">
        <v>2010</v>
      </c>
      <c r="C47" s="14">
        <v>2011</v>
      </c>
      <c r="D47" s="14">
        <v>2012</v>
      </c>
      <c r="E47" s="14">
        <v>2013</v>
      </c>
      <c r="F47" s="14">
        <v>2014</v>
      </c>
      <c r="G47" s="14">
        <v>2015</v>
      </c>
      <c r="H47" s="14" t="s">
        <v>10</v>
      </c>
      <c r="I47" s="23" t="s">
        <v>9</v>
      </c>
    </row>
    <row r="48" spans="1:9" x14ac:dyDescent="0.2">
      <c r="A48" s="8" t="s">
        <v>3</v>
      </c>
      <c r="B48" s="9">
        <v>5916126.3200000003</v>
      </c>
      <c r="C48" s="9">
        <v>7578586.3899999997</v>
      </c>
      <c r="D48" s="9">
        <v>7485464.3600000003</v>
      </c>
      <c r="E48" s="9">
        <v>8602782.0099999998</v>
      </c>
      <c r="F48" s="9">
        <v>7959846.9000000004</v>
      </c>
      <c r="G48" s="9">
        <v>9126442.3900000006</v>
      </c>
      <c r="H48" s="9">
        <f>SUM(B48:G48)</f>
        <v>46669248.369999997</v>
      </c>
      <c r="I48" s="21">
        <f>G48/B48-1</f>
        <v>0.54263818863150992</v>
      </c>
    </row>
    <row r="49" spans="1:9" x14ac:dyDescent="0.2">
      <c r="A49" s="8" t="s">
        <v>4</v>
      </c>
      <c r="B49" s="9">
        <v>114746507.34</v>
      </c>
      <c r="C49" s="9">
        <v>131722469.17</v>
      </c>
      <c r="D49" s="9">
        <v>164215897.90000001</v>
      </c>
      <c r="E49" s="9">
        <v>157955225.61000001</v>
      </c>
      <c r="F49" s="9">
        <v>169079617.09999999</v>
      </c>
      <c r="G49" s="9">
        <v>178763115.47999999</v>
      </c>
      <c r="H49" s="9">
        <f t="shared" ref="H49:H54" si="13">SUM(B49:G49)</f>
        <v>916482832.60000002</v>
      </c>
      <c r="I49" s="21">
        <f t="shared" ref="I49:I74" si="14">G49/B49-1</f>
        <v>0.55789591878657685</v>
      </c>
    </row>
    <row r="50" spans="1:9" x14ac:dyDescent="0.2">
      <c r="A50" s="8" t="s">
        <v>5</v>
      </c>
      <c r="B50" s="9">
        <v>1815189.83</v>
      </c>
      <c r="C50" s="9">
        <v>938929.55</v>
      </c>
      <c r="D50" s="9">
        <v>1205558.6100000001</v>
      </c>
      <c r="E50" s="9">
        <v>1379719.82</v>
      </c>
      <c r="F50" s="9">
        <v>1091499.93</v>
      </c>
      <c r="G50" s="9">
        <v>1176000</v>
      </c>
      <c r="H50" s="9">
        <f t="shared" si="13"/>
        <v>7606897.7400000002</v>
      </c>
      <c r="I50" s="21">
        <f t="shared" si="14"/>
        <v>-0.35213387571700971</v>
      </c>
    </row>
    <row r="51" spans="1:9" x14ac:dyDescent="0.2">
      <c r="A51" s="8" t="s">
        <v>0</v>
      </c>
      <c r="B51" s="9">
        <v>5308333.33</v>
      </c>
      <c r="C51" s="9">
        <v>7168339.0199999996</v>
      </c>
      <c r="D51" s="9">
        <v>14064173.75</v>
      </c>
      <c r="E51" s="9">
        <v>22401404.010000002</v>
      </c>
      <c r="F51" s="9">
        <v>27305436.68</v>
      </c>
      <c r="G51" s="9">
        <v>40633006.880000003</v>
      </c>
      <c r="H51" s="9">
        <f t="shared" si="13"/>
        <v>116880693.66999999</v>
      </c>
      <c r="I51" s="21">
        <f t="shared" si="14"/>
        <v>6.6545695897359938</v>
      </c>
    </row>
    <row r="52" spans="1:9" x14ac:dyDescent="0.2">
      <c r="A52" s="8" t="s">
        <v>6</v>
      </c>
      <c r="B52" s="9">
        <v>38469238.479999997</v>
      </c>
      <c r="C52" s="9">
        <v>62970228.840000004</v>
      </c>
      <c r="D52" s="9">
        <v>68088314.969999999</v>
      </c>
      <c r="E52" s="9">
        <v>80336488.829999998</v>
      </c>
      <c r="F52" s="9">
        <v>87041863.480000004</v>
      </c>
      <c r="G52" s="9">
        <v>104820621.72</v>
      </c>
      <c r="H52" s="9">
        <f t="shared" si="13"/>
        <v>441726756.32000005</v>
      </c>
      <c r="I52" s="21">
        <f t="shared" si="14"/>
        <v>1.7247906603219043</v>
      </c>
    </row>
    <row r="53" spans="1:9" x14ac:dyDescent="0.2">
      <c r="A53" s="8" t="s">
        <v>7</v>
      </c>
      <c r="B53" s="9">
        <v>480000</v>
      </c>
      <c r="C53" s="9">
        <v>40000</v>
      </c>
      <c r="D53" s="9">
        <v>0</v>
      </c>
      <c r="E53" s="9">
        <v>0</v>
      </c>
      <c r="F53" s="9">
        <v>0</v>
      </c>
      <c r="G53" s="9">
        <v>0</v>
      </c>
      <c r="H53" s="9">
        <f t="shared" si="13"/>
        <v>520000</v>
      </c>
      <c r="I53" s="21">
        <f t="shared" si="14"/>
        <v>-1</v>
      </c>
    </row>
    <row r="54" spans="1:9" x14ac:dyDescent="0.2">
      <c r="A54" s="8" t="s">
        <v>8</v>
      </c>
      <c r="B54" s="9">
        <v>10928173.68</v>
      </c>
      <c r="C54" s="9">
        <v>14477958.49</v>
      </c>
      <c r="D54" s="9">
        <v>16406455.060000001</v>
      </c>
      <c r="E54" s="9">
        <v>18861812.809999999</v>
      </c>
      <c r="F54" s="9">
        <v>18339503.059999999</v>
      </c>
      <c r="G54" s="9">
        <v>16898719.530000001</v>
      </c>
      <c r="H54" s="9">
        <f t="shared" si="13"/>
        <v>95912622.63000001</v>
      </c>
      <c r="I54" s="21">
        <f t="shared" si="14"/>
        <v>0.54634434122573361</v>
      </c>
    </row>
    <row r="55" spans="1:9" x14ac:dyDescent="0.2">
      <c r="A55" s="20" t="s">
        <v>2</v>
      </c>
      <c r="B55" s="18">
        <f>SUM(B48:B54)</f>
        <v>177663568.97999999</v>
      </c>
      <c r="C55" s="18">
        <f t="shared" ref="C55:H55" si="15">SUM(C48:C54)</f>
        <v>224896511.46000004</v>
      </c>
      <c r="D55" s="18">
        <f t="shared" si="15"/>
        <v>271465864.65000004</v>
      </c>
      <c r="E55" s="18">
        <f t="shared" si="15"/>
        <v>289537433.08999997</v>
      </c>
      <c r="F55" s="18">
        <f t="shared" si="15"/>
        <v>310817767.15000004</v>
      </c>
      <c r="G55" s="18">
        <f t="shared" si="15"/>
        <v>351417906</v>
      </c>
      <c r="H55" s="18">
        <f t="shared" si="15"/>
        <v>1625799051.3300004</v>
      </c>
      <c r="I55" s="24">
        <f t="shared" si="14"/>
        <v>0.97799643459577212</v>
      </c>
    </row>
    <row r="56" spans="1:9" s="28" customFormat="1" x14ac:dyDescent="0.2">
      <c r="A56" s="25"/>
      <c r="B56" s="26"/>
      <c r="C56" s="26"/>
      <c r="D56" s="26"/>
      <c r="E56" s="26"/>
      <c r="F56" s="26"/>
      <c r="G56" s="26"/>
      <c r="H56" s="26"/>
      <c r="I56" s="27"/>
    </row>
    <row r="57" spans="1:9" s="28" customFormat="1" x14ac:dyDescent="0.2">
      <c r="A57" s="25"/>
      <c r="B57" s="26"/>
      <c r="C57" s="26"/>
      <c r="D57" s="26"/>
      <c r="E57" s="26"/>
      <c r="F57" s="26"/>
      <c r="G57" s="26"/>
      <c r="H57" s="26"/>
      <c r="I57" s="27"/>
    </row>
    <row r="58" spans="1:9" s="28" customFormat="1" x14ac:dyDescent="0.2">
      <c r="A58" s="25"/>
      <c r="B58" s="26"/>
      <c r="C58" s="26"/>
      <c r="D58" s="26"/>
      <c r="E58" s="26"/>
      <c r="F58" s="26"/>
      <c r="G58" s="26"/>
      <c r="H58" s="26"/>
      <c r="I58" s="27"/>
    </row>
    <row r="59" spans="1:9" s="28" customFormat="1" ht="18" x14ac:dyDescent="0.2">
      <c r="A59" s="63" t="s">
        <v>23</v>
      </c>
      <c r="B59" s="64"/>
      <c r="C59" s="64"/>
      <c r="D59" s="64"/>
      <c r="E59" s="64"/>
      <c r="F59" s="64"/>
      <c r="G59" s="64"/>
      <c r="H59" s="64"/>
      <c r="I59" s="65"/>
    </row>
    <row r="60" spans="1:9" s="28" customFormat="1" x14ac:dyDescent="0.2">
      <c r="A60" s="13" t="s">
        <v>1</v>
      </c>
      <c r="B60" s="14">
        <v>2010</v>
      </c>
      <c r="C60" s="14">
        <v>2011</v>
      </c>
      <c r="D60" s="14">
        <v>2012</v>
      </c>
      <c r="E60" s="14">
        <v>2013</v>
      </c>
      <c r="F60" s="14">
        <v>2014</v>
      </c>
      <c r="G60" s="14">
        <v>2015</v>
      </c>
      <c r="H60" s="14" t="s">
        <v>10</v>
      </c>
      <c r="I60" s="23" t="s">
        <v>9</v>
      </c>
    </row>
    <row r="61" spans="1:9" s="28" customFormat="1" x14ac:dyDescent="0.2">
      <c r="A61" s="8" t="s">
        <v>3</v>
      </c>
      <c r="B61" s="9">
        <v>862689.85000000009</v>
      </c>
      <c r="C61" s="9">
        <v>1152263.69</v>
      </c>
      <c r="D61" s="9">
        <v>1072089.56</v>
      </c>
      <c r="E61" s="9">
        <v>1300271.81</v>
      </c>
      <c r="F61" s="9">
        <v>1320116.28</v>
      </c>
      <c r="G61" s="9">
        <v>1262602.3</v>
      </c>
      <c r="H61" s="9">
        <f>SUM(B61:G61)</f>
        <v>6970033.4900000002</v>
      </c>
      <c r="I61" s="21">
        <f>G61/B61-1</f>
        <v>0.46356457074347168</v>
      </c>
    </row>
    <row r="62" spans="1:9" s="28" customFormat="1" x14ac:dyDescent="0.2">
      <c r="A62" s="8" t="s">
        <v>4</v>
      </c>
      <c r="B62" s="9">
        <v>11780470</v>
      </c>
      <c r="C62" s="9">
        <v>13052631.689999999</v>
      </c>
      <c r="D62" s="9">
        <v>17010514.809999999</v>
      </c>
      <c r="E62" s="9">
        <v>17481029.5</v>
      </c>
      <c r="F62" s="9">
        <v>19543039.809999999</v>
      </c>
      <c r="G62" s="9">
        <v>22543440.41</v>
      </c>
      <c r="H62" s="9">
        <f t="shared" ref="H62:H67" si="16">SUM(B62:G62)</f>
        <v>101411126.22</v>
      </c>
      <c r="I62" s="21">
        <f t="shared" ref="I62:I68" si="17">G62/B62-1</f>
        <v>0.91362826865142055</v>
      </c>
    </row>
    <row r="63" spans="1:9" s="28" customFormat="1" x14ac:dyDescent="0.2">
      <c r="A63" s="8" t="s">
        <v>5</v>
      </c>
      <c r="B63" s="9">
        <v>500000</v>
      </c>
      <c r="C63" s="9">
        <v>40000</v>
      </c>
      <c r="D63" s="9">
        <v>371558.61</v>
      </c>
      <c r="E63" s="9">
        <v>239719.52</v>
      </c>
      <c r="F63" s="9">
        <v>386500</v>
      </c>
      <c r="G63" s="9">
        <v>27000</v>
      </c>
      <c r="H63" s="9">
        <f t="shared" si="16"/>
        <v>1564778.13</v>
      </c>
      <c r="I63" s="21">
        <f t="shared" si="17"/>
        <v>-0.94599999999999995</v>
      </c>
    </row>
    <row r="64" spans="1:9" s="28" customFormat="1" x14ac:dyDescent="0.2">
      <c r="A64" s="8" t="s">
        <v>0</v>
      </c>
      <c r="B64" s="9">
        <v>360000</v>
      </c>
      <c r="C64" s="9">
        <v>1761356.72</v>
      </c>
      <c r="D64" s="9">
        <v>5245373.92</v>
      </c>
      <c r="E64" s="9">
        <v>1875235</v>
      </c>
      <c r="F64" s="9">
        <v>899801</v>
      </c>
      <c r="G64" s="9">
        <v>1246008</v>
      </c>
      <c r="H64" s="9">
        <f t="shared" si="16"/>
        <v>11387774.640000001</v>
      </c>
      <c r="I64" s="21">
        <f t="shared" si="17"/>
        <v>2.4611333333333332</v>
      </c>
    </row>
    <row r="65" spans="1:9" s="28" customFormat="1" x14ac:dyDescent="0.2">
      <c r="A65" s="8" t="s">
        <v>6</v>
      </c>
      <c r="B65" s="9">
        <v>15792300.559999999</v>
      </c>
      <c r="C65" s="9">
        <v>32322972.699999999</v>
      </c>
      <c r="D65" s="9">
        <v>30965087.489999998</v>
      </c>
      <c r="E65" s="9">
        <v>35723456.350000001</v>
      </c>
      <c r="F65" s="9">
        <v>37403154.409999996</v>
      </c>
      <c r="G65" s="9">
        <v>40729224.700000003</v>
      </c>
      <c r="H65" s="9">
        <f t="shared" si="16"/>
        <v>192936196.20999998</v>
      </c>
      <c r="I65" s="21">
        <f t="shared" si="17"/>
        <v>1.5790558218707056</v>
      </c>
    </row>
    <row r="66" spans="1:9" s="28" customFormat="1" x14ac:dyDescent="0.2">
      <c r="A66" s="8" t="s">
        <v>7</v>
      </c>
      <c r="B66" s="9">
        <v>120000</v>
      </c>
      <c r="C66" s="9">
        <v>10000</v>
      </c>
      <c r="D66" s="9">
        <v>0</v>
      </c>
      <c r="E66" s="9">
        <v>0</v>
      </c>
      <c r="F66" s="9">
        <v>0</v>
      </c>
      <c r="G66" s="9">
        <v>0</v>
      </c>
      <c r="H66" s="9">
        <f t="shared" si="16"/>
        <v>130000</v>
      </c>
      <c r="I66" s="21">
        <f t="shared" si="17"/>
        <v>-1</v>
      </c>
    </row>
    <row r="67" spans="1:9" s="28" customFormat="1" x14ac:dyDescent="0.2">
      <c r="A67" s="8" t="s">
        <v>8</v>
      </c>
      <c r="B67" s="9">
        <v>1911356.7999999998</v>
      </c>
      <c r="C67" s="9">
        <v>3036093.5</v>
      </c>
      <c r="D67" s="9">
        <v>3662965.47</v>
      </c>
      <c r="E67" s="9">
        <v>4100939.51</v>
      </c>
      <c r="F67" s="9">
        <v>3343283.7</v>
      </c>
      <c r="G67" s="9">
        <v>3292562</v>
      </c>
      <c r="H67" s="9">
        <f t="shared" si="16"/>
        <v>19347200.98</v>
      </c>
      <c r="I67" s="21">
        <f t="shared" si="17"/>
        <v>0.72263075109785913</v>
      </c>
    </row>
    <row r="68" spans="1:9" s="28" customFormat="1" x14ac:dyDescent="0.2">
      <c r="A68" s="53" t="s">
        <v>2</v>
      </c>
      <c r="B68" s="54">
        <f>SUM(B61:B67)</f>
        <v>31326817.209999997</v>
      </c>
      <c r="C68" s="54">
        <f>SUM(C61:C67)</f>
        <v>51375318.299999997</v>
      </c>
      <c r="D68" s="54">
        <f>SUM(D61:D67)</f>
        <v>58327589.859999999</v>
      </c>
      <c r="E68" s="54">
        <f t="shared" ref="E68:H68" si="18">SUM(E61:E67)</f>
        <v>60720651.689999998</v>
      </c>
      <c r="F68" s="54">
        <f t="shared" si="18"/>
        <v>62895895.200000003</v>
      </c>
      <c r="G68" s="54">
        <f t="shared" si="18"/>
        <v>69100837.409999996</v>
      </c>
      <c r="H68" s="54">
        <f t="shared" si="18"/>
        <v>333747109.66999996</v>
      </c>
      <c r="I68" s="55">
        <f t="shared" si="17"/>
        <v>1.2058045969617992</v>
      </c>
    </row>
    <row r="69" spans="1:9" s="28" customFormat="1" x14ac:dyDescent="0.2">
      <c r="A69" s="56" t="s">
        <v>17</v>
      </c>
      <c r="B69" s="57"/>
      <c r="C69" s="58">
        <f>C68/B68-1</f>
        <v>0.63997887035904211</v>
      </c>
      <c r="D69" s="58">
        <f t="shared" ref="D69" si="19">D68/C68-1</f>
        <v>0.13532318222152995</v>
      </c>
      <c r="E69" s="58">
        <f t="shared" ref="E69" si="20">E68/D68-1</f>
        <v>4.1027956679573263E-2</v>
      </c>
      <c r="F69" s="58">
        <f t="shared" ref="F69" si="21">F68/E68-1</f>
        <v>3.5823783992065428E-2</v>
      </c>
      <c r="G69" s="58">
        <f t="shared" ref="G69" si="22">G68/F68-1</f>
        <v>9.8654167975019025E-2</v>
      </c>
      <c r="H69" s="58"/>
      <c r="I69" s="59"/>
    </row>
    <row r="70" spans="1:9" s="28" customFormat="1" x14ac:dyDescent="0.2">
      <c r="A70" s="12" t="s">
        <v>16</v>
      </c>
      <c r="B70" s="51">
        <f>B68/B55</f>
        <v>0.17632662334688623</v>
      </c>
      <c r="C70" s="51">
        <f t="shared" ref="C70:H70" si="23">C68/C55</f>
        <v>0.22843981868139196</v>
      </c>
      <c r="D70" s="51">
        <f t="shared" si="23"/>
        <v>0.21486159939556876</v>
      </c>
      <c r="E70" s="51">
        <f t="shared" si="23"/>
        <v>0.20971606690705707</v>
      </c>
      <c r="F70" s="51">
        <f t="shared" si="23"/>
        <v>0.20235617730837943</v>
      </c>
      <c r="G70" s="51">
        <f t="shared" si="23"/>
        <v>0.19663436674737911</v>
      </c>
      <c r="H70" s="51">
        <f t="shared" si="23"/>
        <v>0.20528189470708263</v>
      </c>
      <c r="I70" s="60"/>
    </row>
    <row r="71" spans="1:9" s="28" customFormat="1" x14ac:dyDescent="0.2">
      <c r="A71" s="25"/>
      <c r="B71" s="26"/>
      <c r="C71" s="26"/>
      <c r="D71" s="26"/>
      <c r="E71" s="26"/>
      <c r="F71" s="26"/>
      <c r="G71" s="26"/>
      <c r="H71" s="26"/>
      <c r="I71" s="27"/>
    </row>
    <row r="72" spans="1:9" s="28" customFormat="1" x14ac:dyDescent="0.2">
      <c r="A72" s="25"/>
      <c r="B72" s="26"/>
      <c r="C72" s="26"/>
      <c r="D72" s="26"/>
      <c r="E72" s="26"/>
      <c r="F72" s="26"/>
      <c r="G72" s="26"/>
      <c r="H72" s="26"/>
      <c r="I72" s="27"/>
    </row>
    <row r="73" spans="1:9" s="28" customFormat="1" x14ac:dyDescent="0.2">
      <c r="A73" s="25"/>
      <c r="B73" s="26"/>
      <c r="C73" s="26"/>
      <c r="D73" s="26"/>
      <c r="E73" s="26"/>
      <c r="F73" s="26"/>
      <c r="G73" s="26"/>
      <c r="H73" s="26"/>
      <c r="I73" s="27"/>
    </row>
    <row r="74" spans="1:9" s="28" customFormat="1" x14ac:dyDescent="0.2">
      <c r="A74" s="29" t="s">
        <v>26</v>
      </c>
      <c r="B74" s="30">
        <f t="shared" ref="B74:H74" si="24">B55+B42</f>
        <v>386902339.40999997</v>
      </c>
      <c r="C74" s="30">
        <f t="shared" si="24"/>
        <v>391329271.67000008</v>
      </c>
      <c r="D74" s="30">
        <f t="shared" si="24"/>
        <v>451005342.58000004</v>
      </c>
      <c r="E74" s="30">
        <f t="shared" si="24"/>
        <v>546643300.53999996</v>
      </c>
      <c r="F74" s="30">
        <f t="shared" si="24"/>
        <v>565689174.80000007</v>
      </c>
      <c r="G74" s="30">
        <f t="shared" si="24"/>
        <v>620208830.21000004</v>
      </c>
      <c r="H74" s="30">
        <f t="shared" si="24"/>
        <v>2961778259.2100005</v>
      </c>
      <c r="I74" s="31">
        <f t="shared" si="14"/>
        <v>0.60301132103718147</v>
      </c>
    </row>
    <row r="75" spans="1:9" s="28" customFormat="1" x14ac:dyDescent="0.2">
      <c r="A75" s="56" t="s">
        <v>17</v>
      </c>
      <c r="B75" s="57"/>
      <c r="C75" s="58">
        <f>C74/B74-1</f>
        <v>1.1441988866624175E-2</v>
      </c>
      <c r="D75" s="58">
        <f t="shared" ref="D75" si="25">D74/C74-1</f>
        <v>0.15249580143936581</v>
      </c>
      <c r="E75" s="58">
        <f t="shared" ref="E75" si="26">E74/D74-1</f>
        <v>0.21205504443228529</v>
      </c>
      <c r="F75" s="58">
        <f t="shared" ref="F75" si="27">F74/E74-1</f>
        <v>3.4841503117637673E-2</v>
      </c>
      <c r="G75" s="58">
        <f t="shared" ref="G75" si="28">G74/F74-1</f>
        <v>9.6377406248361552E-2</v>
      </c>
      <c r="H75" s="61"/>
      <c r="I75" s="62"/>
    </row>
    <row r="76" spans="1:9" x14ac:dyDescent="0.2">
      <c r="A76" s="12" t="s">
        <v>11</v>
      </c>
      <c r="B76" s="32">
        <f t="shared" ref="B76:H76" si="29">B74/B28</f>
        <v>9.7141961105259092E-3</v>
      </c>
      <c r="C76" s="32">
        <f t="shared" si="29"/>
        <v>8.8123284625077972E-3</v>
      </c>
      <c r="D76" s="32">
        <f t="shared" si="29"/>
        <v>8.9163467699656957E-3</v>
      </c>
      <c r="E76" s="32">
        <f t="shared" si="29"/>
        <v>1.0579043305277196E-2</v>
      </c>
      <c r="F76" s="32">
        <f t="shared" si="29"/>
        <v>9.8217162583446715E-3</v>
      </c>
      <c r="G76" s="32">
        <f t="shared" si="29"/>
        <v>1.0069803876629443E-2</v>
      </c>
      <c r="H76" s="32">
        <f t="shared" si="29"/>
        <v>9.6892599307112637E-3</v>
      </c>
      <c r="I76" s="22"/>
    </row>
    <row r="77" spans="1:9" x14ac:dyDescent="0.2">
      <c r="A77" s="1"/>
      <c r="B77" s="2"/>
      <c r="C77" s="2"/>
      <c r="D77" s="2"/>
      <c r="E77" s="2"/>
      <c r="F77" s="2"/>
      <c r="G77" s="2"/>
      <c r="H77" s="2"/>
      <c r="I77" s="1"/>
    </row>
    <row r="78" spans="1:9" x14ac:dyDescent="0.2">
      <c r="A78" s="1" t="s">
        <v>24</v>
      </c>
      <c r="B78" s="2"/>
      <c r="C78" s="2"/>
      <c r="D78" s="2"/>
      <c r="E78" s="2"/>
      <c r="F78" s="2"/>
      <c r="G78" s="2"/>
      <c r="H78" s="2"/>
      <c r="I78" s="1"/>
    </row>
    <row r="79" spans="1:9" x14ac:dyDescent="0.2">
      <c r="A79" s="3" t="s">
        <v>25</v>
      </c>
    </row>
  </sheetData>
  <mergeCells count="6">
    <mergeCell ref="A2:I2"/>
    <mergeCell ref="A4:I4"/>
    <mergeCell ref="A33:I33"/>
    <mergeCell ref="A46:I46"/>
    <mergeCell ref="A17:I17"/>
    <mergeCell ref="A59:I5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 SUS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Leo</cp:lastModifiedBy>
  <dcterms:created xsi:type="dcterms:W3CDTF">2016-07-13T00:40:32Z</dcterms:created>
  <dcterms:modified xsi:type="dcterms:W3CDTF">2016-10-25T02:45:37Z</dcterms:modified>
</cp:coreProperties>
</file>