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3825" tabRatio="572" activeTab="0"/>
  </bookViews>
  <sheets>
    <sheet name="% Exec-Resumo" sheetId="1" r:id="rId1"/>
    <sheet name="Exe &gt;%empenho" sheetId="2" r:id="rId2"/>
    <sheet name="% Execução Orç" sheetId="3" r:id="rId3"/>
  </sheets>
  <definedNames>
    <definedName name="_xlnm.Print_Area" localSheetId="0">'% Exec-Resumo'!$A$1:$O$26</definedName>
    <definedName name="_xlnm.Print_Area" localSheetId="2">'% Execução Orç'!$A$1:$O$53</definedName>
    <definedName name="_xlnm.Print_Area" localSheetId="1">'Exe &gt;%empenho'!$A$1:$P$53</definedName>
    <definedName name="_xlnm.Print_Titles" localSheetId="0">'% Exec-Resumo'!$1:$3</definedName>
    <definedName name="_xlnm.Print_Titles" localSheetId="2">'% Execução Orç'!$1:$6</definedName>
    <definedName name="_xlnm.Print_Titles" localSheetId="1">'Exe &gt;%empenho'!$1:$6</definedName>
  </definedNames>
  <calcPr fullCalcOnLoad="1"/>
</workbook>
</file>

<file path=xl/comments2.xml><?xml version="1.0" encoding="utf-8"?>
<comments xmlns="http://schemas.openxmlformats.org/spreadsheetml/2006/main">
  <authors>
    <author>Luiza Regina Dias Noleto</author>
  </authors>
  <commentList>
    <comment ref="A35" authorId="0">
      <text>
        <r>
          <rPr>
            <b/>
            <sz val="9"/>
            <rFont val="Tahoma"/>
            <family val="2"/>
          </rPr>
          <t>SUBFUNÇÃO ADEQUADA É 128 Formação de recursos humanos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SUBFUNÇÃO ADEQUADA É 128 Formação de recursos humanos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Luiza Regina Dias Noleto</author>
  </authors>
  <commentList>
    <comment ref="A13" authorId="0">
      <text>
        <r>
          <rPr>
            <b/>
            <sz val="9"/>
            <rFont val="Tahoma"/>
            <family val="2"/>
          </rPr>
          <t>SUBFUNÇÃO ADEQUADA É 128 Formação de recursos humanos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SUBFUNÇÃO ADEQUADA É 128 Formação de recursos humanos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<sst xmlns="http://schemas.openxmlformats.org/spreadsheetml/2006/main" count="353" uniqueCount="104">
  <si>
    <t>Especificação</t>
  </si>
  <si>
    <t>Dotação Inicial</t>
  </si>
  <si>
    <t>Suplementação</t>
  </si>
  <si>
    <t>Reduções</t>
  </si>
  <si>
    <t>Autorizado</t>
  </si>
  <si>
    <t>Reserva até mês</t>
  </si>
  <si>
    <t>Disponível</t>
  </si>
  <si>
    <t>Total Geral por gestão:</t>
  </si>
  <si>
    <t>10.122.0329.4001 - Manutenção de recursos humanos</t>
  </si>
  <si>
    <t>10.122.0329.4002 - Manutenção dos serviços administrativos</t>
  </si>
  <si>
    <t>10.125.0301.4209 - Manutenção do sistema de gestão em saúde</t>
  </si>
  <si>
    <t>10.125.0301.4211 - Manutenção das Ações do Conselho Municipal de Saúde</t>
  </si>
  <si>
    <t>10.125.0301.4291 - Manutenção do Programa Integrado de Residências em Saúde</t>
  </si>
  <si>
    <t>10.125.0301.4292 - Desenvolvimento das ações de educação permanente e educação popular em saúde</t>
  </si>
  <si>
    <t>10.125.0301.4293 - Fortalecimento da gestão do SUS no município</t>
  </si>
  <si>
    <t>10.125.0301.4294 - Manutenção do programa municipal de bolsas de estudo e pesquisa</t>
  </si>
  <si>
    <t>10.301.0301.4160 - Manutenção do Programa Agente Comunitário de Saúde</t>
  </si>
  <si>
    <t>10.301.0301.4165 - Fortalecimento do PMAQ - AB no município</t>
  </si>
  <si>
    <t>10.301.0301.4172 - Atenção à saúde da gestante - Programa Rede Cegonha</t>
  </si>
  <si>
    <t>10.301.0301.4178 - Manutenção de Recursos Humanos da Atenção Básica</t>
  </si>
  <si>
    <t>10.301.0301.4185 - Manutenção da Política de Assistência Farmacêutica por Demandas Judiciais</t>
  </si>
  <si>
    <t>10.301.0301.4277 - Manutenção dos Serviços da Atenção Básica</t>
  </si>
  <si>
    <t>10.301.0301.4278 - Ampliação e Manutenção da Estratégia Saúde da Família</t>
  </si>
  <si>
    <t>10.301.0301.4279 - Ampliação e Manutenção da Estratégia deSaúde Bucal</t>
  </si>
  <si>
    <t>10.301.0301.5159 - Reforma de unidade de saúde da família - USF Taquaruçú</t>
  </si>
  <si>
    <t>10.301.0301.6076 - PPA-P- Fortalecimento da atenção básicaem saúde</t>
  </si>
  <si>
    <t>10.301.0301.7044 - PPA-P- Estruturação física da atenção básica</t>
  </si>
  <si>
    <t>10.302.0301.4180 - Manutenção dos serviços especializados essenciais</t>
  </si>
  <si>
    <t>10.302.0301.4182 - Manutenção de recursos humanos da atenção especializada</t>
  </si>
  <si>
    <t>10.302.0301.4188 - Manutenção de recursos humanos na urgência e emergência</t>
  </si>
  <si>
    <t>10.302.0301.4281 - Fortalecimento da rede de atenção psicossocial</t>
  </si>
  <si>
    <t>10.302.0301.4282 - Manutenção da política da rede de atenção psicossocial</t>
  </si>
  <si>
    <t>10.302.0301.4284 - Manutenção do Serviço de Atendimento Móvel de Urgência -SAMU 192</t>
  </si>
  <si>
    <t>10.302.0301.4285 - Manutenção da Unidades de Pronto Atendimento UPA's 24h</t>
  </si>
  <si>
    <t>10.302.0301.4288 - Manutenção das ações de regulação, controle e avaliação</t>
  </si>
  <si>
    <t>10.302.0301.4289 - Manutenção do financiamento dos serviços privados de média e alta complexidade</t>
  </si>
  <si>
    <t>10.302.0301.5138 - Estruturação física da rede de atenção especializada</t>
  </si>
  <si>
    <t>10.302.0301.6081 - PPA-P- Fortalecimento das ações de regulação, controle e avaliação</t>
  </si>
  <si>
    <t>10.302.0301.6082 - PPA-P- Fortalecimento da atenção especializada em saúde</t>
  </si>
  <si>
    <t>10.302.0301.6083 - PPA-P- Fortalecimento dos serviços de urgência e emergência</t>
  </si>
  <si>
    <t>10.302.0301.7045 - PPA-P- Estruturação física da rede de atenção psicossocial</t>
  </si>
  <si>
    <t>10.302.0301.7046 - PPA-P-Estruturação física da rede de urgência e emergência</t>
  </si>
  <si>
    <t>10.303.0301.6080 - Manutenção dos serviços da assistência farmacêutica</t>
  </si>
  <si>
    <t>10.305.0301.4197 - Manutenção de recursos humanos da vigilância em saúde</t>
  </si>
  <si>
    <t>10.305.0301.4200 - Manutenção das ações de vigilância em saúde</t>
  </si>
  <si>
    <t>10.305.0301.4290 - Fortalecimento da vigilância em saúde</t>
  </si>
  <si>
    <t>10.305.0301.5141 - Estruturação física da vigilância em saúde</t>
  </si>
  <si>
    <t>122</t>
  </si>
  <si>
    <t>125</t>
  </si>
  <si>
    <t>301</t>
  </si>
  <si>
    <t>302</t>
  </si>
  <si>
    <t>303</t>
  </si>
  <si>
    <t>305</t>
  </si>
  <si>
    <t>Total Geral</t>
  </si>
  <si>
    <t>Administração Geral</t>
  </si>
  <si>
    <t>Atenção Básica</t>
  </si>
  <si>
    <t>Ass. Hospitalar e Ambulatorial</t>
  </si>
  <si>
    <t>Suporte Profilâtico e Terap.</t>
  </si>
  <si>
    <t xml:space="preserve"> Vigilância Epidemiológica </t>
  </si>
  <si>
    <t xml:space="preserve"> Normatização e Fiscalização </t>
  </si>
  <si>
    <t>Desc</t>
  </si>
  <si>
    <t>122 Total</t>
  </si>
  <si>
    <t>125 Total</t>
  </si>
  <si>
    <t>301 Total</t>
  </si>
  <si>
    <t>302 Total</t>
  </si>
  <si>
    <t>303 Total</t>
  </si>
  <si>
    <t>305 Total</t>
  </si>
  <si>
    <t>122 Total Administração Geral</t>
  </si>
  <si>
    <t xml:space="preserve">Total 125 - Normatização e Fiscalização </t>
  </si>
  <si>
    <t>301 Total Atenção Básica</t>
  </si>
  <si>
    <t>Saldo Orç</t>
  </si>
  <si>
    <t>%</t>
  </si>
  <si>
    <t>Alteração</t>
  </si>
  <si>
    <t>R$</t>
  </si>
  <si>
    <t>RP NÃO PROC.</t>
  </si>
  <si>
    <t>Empenhado</t>
  </si>
  <si>
    <t>Liquidado</t>
  </si>
  <si>
    <t>A Liquidar</t>
  </si>
  <si>
    <t>Pago</t>
  </si>
  <si>
    <t>302 Total Assistência Hospitalar e Ambulatorial</t>
  </si>
  <si>
    <t>303 Total Suporte Profilático e Terapêutico</t>
  </si>
  <si>
    <t>305 Total Vigilância Epidemiológica</t>
  </si>
  <si>
    <t>Especificação (AÇÃO ORÇAMENTÁRIA)</t>
  </si>
  <si>
    <t xml:space="preserve">125 Total Normatização e Fiscalização </t>
  </si>
  <si>
    <t>Redução</t>
  </si>
  <si>
    <t>Especificação - Execução por Subfunção</t>
  </si>
  <si>
    <t>FONTE: 1.2 - I. V. R. J. - 11/01/2012</t>
  </si>
  <si>
    <t>% do Total  de Emp</t>
  </si>
  <si>
    <r>
      <t>10.301.0301.4178 - Manutenção de</t>
    </r>
    <r>
      <rPr>
        <b/>
        <u val="single"/>
        <sz val="9"/>
        <rFont val="Calibri"/>
        <family val="2"/>
      </rPr>
      <t xml:space="preserve"> Recursos Humanos </t>
    </r>
    <r>
      <rPr>
        <sz val="9"/>
        <rFont val="Calibri"/>
        <family val="2"/>
      </rPr>
      <t>da Atenção Básica</t>
    </r>
  </si>
  <si>
    <r>
      <t xml:space="preserve">10.302.0301.4188 - Manutenção de </t>
    </r>
    <r>
      <rPr>
        <b/>
        <u val="single"/>
        <sz val="9"/>
        <rFont val="Calibri"/>
        <family val="2"/>
      </rPr>
      <t>recursos humanos</t>
    </r>
    <r>
      <rPr>
        <sz val="9"/>
        <rFont val="Calibri"/>
        <family val="2"/>
      </rPr>
      <t xml:space="preserve"> na urgência e emergência</t>
    </r>
  </si>
  <si>
    <r>
      <t>10.302.0301.4182 - Manutenção de</t>
    </r>
    <r>
      <rPr>
        <b/>
        <u val="single"/>
        <sz val="9"/>
        <rFont val="Calibri"/>
        <family val="2"/>
      </rPr>
      <t xml:space="preserve"> recursos humanos</t>
    </r>
    <r>
      <rPr>
        <sz val="9"/>
        <rFont val="Calibri"/>
        <family val="2"/>
      </rPr>
      <t xml:space="preserve"> da atenção especializada</t>
    </r>
  </si>
  <si>
    <r>
      <t>10.305.0301.4197 - Manutenção de</t>
    </r>
    <r>
      <rPr>
        <b/>
        <u val="single"/>
        <sz val="9"/>
        <rFont val="Calibri"/>
        <family val="2"/>
      </rPr>
      <t xml:space="preserve"> recursos humanos </t>
    </r>
    <r>
      <rPr>
        <sz val="9"/>
        <rFont val="Calibri"/>
        <family val="2"/>
      </rPr>
      <t>da vigilância em saúde</t>
    </r>
  </si>
  <si>
    <t>do orçamento foi alterado, sendo este o saldo dos créditos adicionais 8,55%</t>
  </si>
  <si>
    <r>
      <rPr>
        <sz val="9"/>
        <rFont val="Calibri"/>
        <family val="2"/>
      </rPr>
      <t>10.122.0329.4001</t>
    </r>
    <r>
      <rPr>
        <b/>
        <sz val="9"/>
        <rFont val="Calibri"/>
        <family val="2"/>
      </rPr>
      <t xml:space="preserve"> - Manutenção de </t>
    </r>
    <r>
      <rPr>
        <b/>
        <u val="single"/>
        <sz val="9"/>
        <rFont val="Calibri"/>
        <family val="2"/>
      </rPr>
      <t>recursos humanos</t>
    </r>
  </si>
  <si>
    <t>do orçamento empenhado destina-se a pagamento de pessoal de distribuídos em 5 setores da saúde: atenção básica; urgência e emergência; atenção especializada; vigilância; gestão/serviços administrativo</t>
  </si>
  <si>
    <t>Ação 4292</t>
  </si>
  <si>
    <t>Ação 4294</t>
  </si>
  <si>
    <r>
      <t xml:space="preserve">Ação: Desenvolvimento das ações de educação permanente e educação popular em saúde: </t>
    </r>
    <r>
      <rPr>
        <b/>
        <u val="single"/>
        <sz val="9"/>
        <rFont val="Calibri"/>
        <family val="2"/>
      </rPr>
      <t>recomenda-se</t>
    </r>
    <r>
      <rPr>
        <sz val="9"/>
        <rFont val="Calibri"/>
        <family val="2"/>
      </rPr>
      <t xml:space="preserve"> que a subfunção adequada é a de nº 128 Formação de RH e não 125 Normatização e Fiscalização </t>
    </r>
  </si>
  <si>
    <r>
      <t xml:space="preserve">Ação:  Manutenção do programa municipal de bolsas de estudo e pesquisa: </t>
    </r>
    <r>
      <rPr>
        <b/>
        <u val="single"/>
        <sz val="9"/>
        <rFont val="Calibri"/>
        <family val="2"/>
      </rPr>
      <t>recomenda-se</t>
    </r>
    <r>
      <rPr>
        <sz val="9"/>
        <rFont val="Calibri"/>
        <family val="2"/>
      </rPr>
      <t xml:space="preserve"> que a subfunção adequada é a de nº 128 Formação de RH e não 125 Normatização e Fiscalização </t>
    </r>
  </si>
  <si>
    <t>Demonstrativo da Execução Orçamentária por Programa e Ação - Anexo 11</t>
  </si>
  <si>
    <t>Gestão: FUNDO MUNICIPAL DE SAUDE</t>
  </si>
  <si>
    <t>Resumo Execução Orçamentária Empenhado - Exercício 2015</t>
  </si>
  <si>
    <t>Resumo Execução Orçamentária - Exercício 2015</t>
  </si>
  <si>
    <t>Resumo Execução Orçamentária Empenhado, Liquidado e Pago - Exercício 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</si>
</sst>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%"/>
    <numFmt numFmtId="169" formatCode="0.000%"/>
    <numFmt numFmtId="170" formatCode="_-* #,##0.0_-;\-* #,##0.0_-;_-* &quot;-&quot;??_-;_-@_-"/>
    <numFmt numFmtId="171" formatCode="_-* #,##0_-;\-* #,##0_-;_-* &quot;-&quot;??_-;_-@_-"/>
  </numFmts>
  <fonts count="48">
    <font>
      <sz val="10"/>
      <color indexed="8"/>
      <name val="Arial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187">
    <xf numFmtId="0" fontId="0" fillId="0" borderId="0" xfId="0" applyAlignment="1">
      <alignment vertical="top"/>
    </xf>
    <xf numFmtId="0" fontId="4" fillId="33" borderId="0" xfId="0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 vertical="center" wrapText="1"/>
    </xf>
    <xf numFmtId="4" fontId="4" fillId="33" borderId="21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5" fillId="8" borderId="19" xfId="0" applyNumberFormat="1" applyFont="1" applyFill="1" applyBorder="1" applyAlignment="1">
      <alignment vertical="center" wrapText="1"/>
    </xf>
    <xf numFmtId="4" fontId="5" fillId="8" borderId="20" xfId="0" applyNumberFormat="1" applyFont="1" applyFill="1" applyBorder="1" applyAlignment="1">
      <alignment vertical="center" wrapText="1"/>
    </xf>
    <xf numFmtId="4" fontId="5" fillId="8" borderId="21" xfId="0" applyNumberFormat="1" applyFont="1" applyFill="1" applyBorder="1" applyAlignment="1">
      <alignment vertical="center" wrapText="1"/>
    </xf>
    <xf numFmtId="4" fontId="5" fillId="8" borderId="22" xfId="0" applyNumberFormat="1" applyFont="1" applyFill="1" applyBorder="1" applyAlignment="1">
      <alignment vertical="center" wrapText="1"/>
    </xf>
    <xf numFmtId="4" fontId="5" fillId="8" borderId="23" xfId="0" applyNumberFormat="1" applyFont="1" applyFill="1" applyBorder="1" applyAlignment="1">
      <alignment vertical="center" wrapText="1"/>
    </xf>
    <xf numFmtId="4" fontId="5" fillId="8" borderId="24" xfId="0" applyNumberFormat="1" applyFont="1" applyFill="1" applyBorder="1" applyAlignment="1">
      <alignment vertical="center" wrapText="1"/>
    </xf>
    <xf numFmtId="4" fontId="5" fillId="8" borderId="25" xfId="0" applyNumberFormat="1" applyFont="1" applyFill="1" applyBorder="1" applyAlignment="1">
      <alignment vertical="center" wrapText="1"/>
    </xf>
    <xf numFmtId="4" fontId="5" fillId="8" borderId="26" xfId="0" applyNumberFormat="1" applyFont="1" applyFill="1" applyBorder="1" applyAlignment="1">
      <alignment vertical="center" wrapText="1"/>
    </xf>
    <xf numFmtId="4" fontId="5" fillId="8" borderId="2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4" fillId="34" borderId="32" xfId="0" applyNumberFormat="1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4" fontId="4" fillId="33" borderId="34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 wrapText="1"/>
    </xf>
    <xf numFmtId="4" fontId="4" fillId="33" borderId="35" xfId="0" applyNumberFormat="1" applyFont="1" applyFill="1" applyBorder="1" applyAlignment="1">
      <alignment vertical="center" wrapText="1"/>
    </xf>
    <xf numFmtId="0" fontId="5" fillId="8" borderId="22" xfId="0" applyNumberFormat="1" applyFont="1" applyFill="1" applyBorder="1" applyAlignment="1">
      <alignment vertical="center" wrapText="1"/>
    </xf>
    <xf numFmtId="0" fontId="5" fillId="36" borderId="32" xfId="0" applyNumberFormat="1" applyFont="1" applyFill="1" applyBorder="1" applyAlignment="1">
      <alignment vertical="center" wrapText="1"/>
    </xf>
    <xf numFmtId="0" fontId="5" fillId="36" borderId="33" xfId="0" applyFont="1" applyFill="1" applyBorder="1" applyAlignment="1">
      <alignment vertical="center" wrapText="1"/>
    </xf>
    <xf numFmtId="4" fontId="5" fillId="8" borderId="35" xfId="0" applyNumberFormat="1" applyFont="1" applyFill="1" applyBorder="1" applyAlignment="1">
      <alignment vertical="center" wrapText="1"/>
    </xf>
    <xf numFmtId="0" fontId="4" fillId="35" borderId="33" xfId="0" applyFont="1" applyFill="1" applyBorder="1" applyAlignment="1">
      <alignment vertical="center" wrapText="1"/>
    </xf>
    <xf numFmtId="0" fontId="4" fillId="37" borderId="0" xfId="0" applyFont="1" applyFill="1" applyAlignment="1">
      <alignment vertical="center" wrapText="1"/>
    </xf>
    <xf numFmtId="0" fontId="5" fillId="8" borderId="22" xfId="0" applyFont="1" applyFill="1" applyBorder="1" applyAlignment="1">
      <alignment vertical="center" wrapText="1"/>
    </xf>
    <xf numFmtId="49" fontId="5" fillId="36" borderId="32" xfId="0" applyNumberFormat="1" applyFont="1" applyFill="1" applyBorder="1" applyAlignment="1">
      <alignment vertical="center" wrapText="1"/>
    </xf>
    <xf numFmtId="0" fontId="5" fillId="38" borderId="33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49" fontId="5" fillId="8" borderId="22" xfId="0" applyNumberFormat="1" applyFont="1" applyFill="1" applyBorder="1" applyAlignment="1">
      <alignment vertical="center" wrapText="1"/>
    </xf>
    <xf numFmtId="0" fontId="5" fillId="39" borderId="33" xfId="0" applyFont="1" applyFill="1" applyBorder="1" applyAlignment="1">
      <alignment vertical="center" wrapText="1"/>
    </xf>
    <xf numFmtId="4" fontId="5" fillId="8" borderId="36" xfId="0" applyNumberFormat="1" applyFon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49" fontId="5" fillId="36" borderId="37" xfId="0" applyNumberFormat="1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4" fontId="5" fillId="8" borderId="3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vertical="center" wrapText="1"/>
    </xf>
    <xf numFmtId="0" fontId="5" fillId="8" borderId="42" xfId="0" applyFont="1" applyFill="1" applyBorder="1" applyAlignment="1">
      <alignment horizontal="center" vertical="center" wrapText="1"/>
    </xf>
    <xf numFmtId="4" fontId="4" fillId="8" borderId="15" xfId="0" applyNumberFormat="1" applyFont="1" applyFill="1" applyBorder="1" applyAlignment="1">
      <alignment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8" borderId="34" xfId="5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4" fontId="4" fillId="33" borderId="48" xfId="0" applyNumberFormat="1" applyFont="1" applyFill="1" applyBorder="1" applyAlignment="1">
      <alignment vertical="center" wrapText="1"/>
    </xf>
    <xf numFmtId="4" fontId="4" fillId="33" borderId="49" xfId="0" applyNumberFormat="1" applyFont="1" applyFill="1" applyBorder="1" applyAlignment="1">
      <alignment vertical="center" wrapText="1"/>
    </xf>
    <xf numFmtId="4" fontId="5" fillId="8" borderId="49" xfId="0" applyNumberFormat="1" applyFont="1" applyFill="1" applyBorder="1" applyAlignment="1">
      <alignment vertical="center" wrapText="1"/>
    </xf>
    <xf numFmtId="4" fontId="5" fillId="8" borderId="41" xfId="0" applyNumberFormat="1" applyFont="1" applyFill="1" applyBorder="1" applyAlignment="1">
      <alignment vertical="center" wrapText="1"/>
    </xf>
    <xf numFmtId="9" fontId="5" fillId="8" borderId="34" xfId="50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vertical="center" wrapText="1"/>
    </xf>
    <xf numFmtId="9" fontId="5" fillId="8" borderId="35" xfId="50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5" fillId="8" borderId="53" xfId="0" applyFont="1" applyFill="1" applyBorder="1" applyAlignment="1">
      <alignment horizontal="center" vertical="center" wrapText="1"/>
    </xf>
    <xf numFmtId="43" fontId="4" fillId="33" borderId="52" xfId="61" applyFont="1" applyFill="1" applyBorder="1" applyAlignment="1">
      <alignment vertical="center" wrapText="1"/>
    </xf>
    <xf numFmtId="43" fontId="4" fillId="33" borderId="53" xfId="61" applyFont="1" applyFill="1" applyBorder="1" applyAlignment="1">
      <alignment vertical="center" wrapText="1"/>
    </xf>
    <xf numFmtId="43" fontId="4" fillId="33" borderId="47" xfId="61" applyFont="1" applyFill="1" applyBorder="1" applyAlignment="1">
      <alignment vertical="center" wrapText="1"/>
    </xf>
    <xf numFmtId="43" fontId="4" fillId="33" borderId="50" xfId="61" applyFont="1" applyFill="1" applyBorder="1" applyAlignment="1">
      <alignment vertical="center" wrapText="1"/>
    </xf>
    <xf numFmtId="43" fontId="4" fillId="33" borderId="0" xfId="61" applyFont="1" applyFill="1" applyBorder="1" applyAlignment="1">
      <alignment vertical="center" wrapText="1"/>
    </xf>
    <xf numFmtId="43" fontId="4" fillId="33" borderId="51" xfId="61" applyFont="1" applyFill="1" applyBorder="1" applyAlignment="1">
      <alignment vertical="center" wrapText="1"/>
    </xf>
    <xf numFmtId="0" fontId="5" fillId="8" borderId="54" xfId="0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 wrapText="1"/>
    </xf>
    <xf numFmtId="43" fontId="5" fillId="8" borderId="41" xfId="61" applyFont="1" applyFill="1" applyBorder="1" applyAlignment="1">
      <alignment vertical="center" wrapText="1"/>
    </xf>
    <xf numFmtId="9" fontId="5" fillId="8" borderId="34" xfId="50" applyNumberFormat="1" applyFont="1" applyFill="1" applyBorder="1" applyAlignment="1">
      <alignment horizontal="center" vertical="center" wrapText="1"/>
    </xf>
    <xf numFmtId="9" fontId="5" fillId="8" borderId="59" xfId="50" applyNumberFormat="1" applyFont="1" applyFill="1" applyBorder="1" applyAlignment="1">
      <alignment horizontal="center" vertical="center" wrapText="1"/>
    </xf>
    <xf numFmtId="9" fontId="5" fillId="8" borderId="57" xfId="50" applyNumberFormat="1" applyFont="1" applyFill="1" applyBorder="1" applyAlignment="1">
      <alignment horizontal="center" vertical="center" wrapText="1"/>
    </xf>
    <xf numFmtId="10" fontId="5" fillId="8" borderId="59" xfId="50" applyNumberFormat="1" applyFont="1" applyFill="1" applyBorder="1" applyAlignment="1">
      <alignment vertical="center" wrapText="1"/>
    </xf>
    <xf numFmtId="10" fontId="5" fillId="8" borderId="57" xfId="50" applyNumberFormat="1" applyFont="1" applyFill="1" applyBorder="1" applyAlignment="1">
      <alignment vertical="center" wrapText="1"/>
    </xf>
    <xf numFmtId="43" fontId="4" fillId="0" borderId="47" xfId="61" applyFont="1" applyBorder="1" applyAlignment="1">
      <alignment vertical="center" wrapText="1"/>
    </xf>
    <xf numFmtId="43" fontId="4" fillId="0" borderId="51" xfId="61" applyFont="1" applyBorder="1" applyAlignment="1">
      <alignment vertical="center" wrapText="1"/>
    </xf>
    <xf numFmtId="43" fontId="5" fillId="8" borderId="27" xfId="61" applyFont="1" applyFill="1" applyBorder="1" applyAlignment="1">
      <alignment vertical="center" wrapText="1"/>
    </xf>
    <xf numFmtId="9" fontId="4" fillId="8" borderId="35" xfId="50" applyFont="1" applyFill="1" applyBorder="1" applyAlignment="1">
      <alignment horizontal="center" vertical="center" wrapText="1"/>
    </xf>
    <xf numFmtId="9" fontId="4" fillId="8" borderId="60" xfId="5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9" fontId="5" fillId="8" borderId="35" xfId="5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9" fontId="5" fillId="8" borderId="60" xfId="50" applyFont="1" applyFill="1" applyBorder="1" applyAlignment="1">
      <alignment horizontal="center" vertical="center" wrapText="1"/>
    </xf>
    <xf numFmtId="49" fontId="5" fillId="8" borderId="46" xfId="0" applyNumberFormat="1" applyFont="1" applyFill="1" applyBorder="1" applyAlignment="1">
      <alignment vertical="center" wrapText="1"/>
    </xf>
    <xf numFmtId="4" fontId="5" fillId="8" borderId="12" xfId="0" applyNumberFormat="1" applyFont="1" applyFill="1" applyBorder="1" applyAlignment="1">
      <alignment vertical="center" wrapText="1"/>
    </xf>
    <xf numFmtId="4" fontId="5" fillId="8" borderId="13" xfId="0" applyNumberFormat="1" applyFont="1" applyFill="1" applyBorder="1" applyAlignment="1">
      <alignment vertical="center" wrapText="1"/>
    </xf>
    <xf numFmtId="4" fontId="5" fillId="8" borderId="14" xfId="0" applyNumberFormat="1" applyFont="1" applyFill="1" applyBorder="1" applyAlignment="1">
      <alignment vertical="center" wrapText="1"/>
    </xf>
    <xf numFmtId="9" fontId="5" fillId="8" borderId="14" xfId="50" applyNumberFormat="1" applyFont="1" applyFill="1" applyBorder="1" applyAlignment="1">
      <alignment horizontal="center" vertical="center" wrapText="1"/>
    </xf>
    <xf numFmtId="9" fontId="5" fillId="8" borderId="14" xfId="50" applyFont="1" applyFill="1" applyBorder="1" applyAlignment="1">
      <alignment horizontal="center" vertical="center" wrapText="1"/>
    </xf>
    <xf numFmtId="4" fontId="5" fillId="8" borderId="43" xfId="0" applyNumberFormat="1" applyFont="1" applyFill="1" applyBorder="1" applyAlignment="1">
      <alignment vertical="center" wrapText="1"/>
    </xf>
    <xf numFmtId="4" fontId="5" fillId="8" borderId="46" xfId="0" applyNumberFormat="1" applyFont="1" applyFill="1" applyBorder="1" applyAlignment="1">
      <alignment vertical="center" wrapText="1"/>
    </xf>
    <xf numFmtId="4" fontId="5" fillId="8" borderId="40" xfId="0" applyNumberFormat="1" applyFont="1" applyFill="1" applyBorder="1" applyAlignment="1">
      <alignment vertical="center" wrapText="1"/>
    </xf>
    <xf numFmtId="9" fontId="46" fillId="8" borderId="39" xfId="50" applyNumberFormat="1" applyFont="1" applyFill="1" applyBorder="1" applyAlignment="1">
      <alignment horizontal="center" vertical="center" wrapText="1"/>
    </xf>
    <xf numFmtId="9" fontId="46" fillId="8" borderId="39" xfId="50" applyFont="1" applyFill="1" applyBorder="1" applyAlignment="1">
      <alignment horizontal="center" vertical="center" wrapText="1"/>
    </xf>
    <xf numFmtId="10" fontId="5" fillId="8" borderId="60" xfId="50" applyNumberFormat="1" applyFont="1" applyFill="1" applyBorder="1" applyAlignment="1">
      <alignment horizontal="center" vertical="center" wrapText="1"/>
    </xf>
    <xf numFmtId="10" fontId="5" fillId="8" borderId="35" xfId="50" applyNumberFormat="1" applyFont="1" applyFill="1" applyBorder="1" applyAlignment="1">
      <alignment horizontal="center" vertical="center" wrapText="1"/>
    </xf>
    <xf numFmtId="10" fontId="5" fillId="8" borderId="14" xfId="50" applyNumberFormat="1" applyFont="1" applyFill="1" applyBorder="1" applyAlignment="1">
      <alignment horizontal="center" vertical="center" wrapText="1"/>
    </xf>
    <xf numFmtId="10" fontId="5" fillId="33" borderId="0" xfId="0" applyNumberFormat="1" applyFont="1" applyFill="1" applyAlignment="1">
      <alignment vertical="center" wrapText="1"/>
    </xf>
    <xf numFmtId="10" fontId="46" fillId="8" borderId="39" xfId="50" applyNumberFormat="1" applyFont="1" applyFill="1" applyBorder="1" applyAlignment="1">
      <alignment horizontal="center" vertical="center" wrapText="1"/>
    </xf>
    <xf numFmtId="9" fontId="46" fillId="8" borderId="31" xfId="50" applyNumberFormat="1" applyFont="1" applyFill="1" applyBorder="1" applyAlignment="1">
      <alignment horizontal="center" vertical="center" wrapText="1"/>
    </xf>
    <xf numFmtId="10" fontId="46" fillId="8" borderId="31" xfId="50" applyNumberFormat="1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4" fontId="4" fillId="33" borderId="62" xfId="0" applyNumberFormat="1" applyFont="1" applyFill="1" applyBorder="1" applyAlignment="1">
      <alignment vertical="center" wrapText="1"/>
    </xf>
    <xf numFmtId="4" fontId="4" fillId="33" borderId="63" xfId="0" applyNumberFormat="1" applyFont="1" applyFill="1" applyBorder="1" applyAlignment="1">
      <alignment vertical="center" wrapText="1"/>
    </xf>
    <xf numFmtId="4" fontId="4" fillId="33" borderId="60" xfId="0" applyNumberFormat="1" applyFont="1" applyFill="1" applyBorder="1" applyAlignment="1">
      <alignment vertical="center" wrapText="1"/>
    </xf>
    <xf numFmtId="9" fontId="5" fillId="8" borderId="60" xfId="50" applyNumberFormat="1" applyFont="1" applyFill="1" applyBorder="1" applyAlignment="1">
      <alignment horizontal="center" vertical="center" wrapText="1"/>
    </xf>
    <xf numFmtId="4" fontId="4" fillId="33" borderId="64" xfId="0" applyNumberFormat="1" applyFont="1" applyFill="1" applyBorder="1" applyAlignment="1">
      <alignment vertical="center" wrapText="1"/>
    </xf>
    <xf numFmtId="4" fontId="4" fillId="33" borderId="61" xfId="0" applyNumberFormat="1" applyFont="1" applyFill="1" applyBorder="1" applyAlignment="1">
      <alignment vertical="center" wrapText="1"/>
    </xf>
    <xf numFmtId="4" fontId="4" fillId="33" borderId="65" xfId="0" applyNumberFormat="1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4" fontId="4" fillId="33" borderId="67" xfId="0" applyNumberFormat="1" applyFont="1" applyFill="1" applyBorder="1" applyAlignment="1">
      <alignment vertical="center" wrapText="1"/>
    </xf>
    <xf numFmtId="4" fontId="4" fillId="33" borderId="68" xfId="0" applyNumberFormat="1" applyFont="1" applyFill="1" applyBorder="1" applyAlignment="1">
      <alignment vertical="center" wrapText="1"/>
    </xf>
    <xf numFmtId="4" fontId="4" fillId="33" borderId="69" xfId="0" applyNumberFormat="1" applyFont="1" applyFill="1" applyBorder="1" applyAlignment="1">
      <alignment vertical="center" wrapText="1"/>
    </xf>
    <xf numFmtId="9" fontId="5" fillId="8" borderId="69" xfId="50" applyNumberFormat="1" applyFont="1" applyFill="1" applyBorder="1" applyAlignment="1">
      <alignment horizontal="center" vertical="center" wrapText="1"/>
    </xf>
    <xf numFmtId="9" fontId="4" fillId="8" borderId="69" xfId="50" applyFont="1" applyFill="1" applyBorder="1" applyAlignment="1">
      <alignment horizontal="center" vertical="center" wrapText="1"/>
    </xf>
    <xf numFmtId="4" fontId="4" fillId="33" borderId="70" xfId="0" applyNumberFormat="1" applyFont="1" applyFill="1" applyBorder="1" applyAlignment="1">
      <alignment vertical="center" wrapText="1"/>
    </xf>
    <xf numFmtId="9" fontId="5" fillId="8" borderId="69" xfId="50" applyFont="1" applyFill="1" applyBorder="1" applyAlignment="1">
      <alignment horizontal="center" vertical="center" wrapText="1"/>
    </xf>
    <xf numFmtId="4" fontId="4" fillId="33" borderId="66" xfId="0" applyNumberFormat="1" applyFont="1" applyFill="1" applyBorder="1" applyAlignment="1">
      <alignment vertical="center" wrapText="1"/>
    </xf>
    <xf numFmtId="4" fontId="4" fillId="33" borderId="71" xfId="0" applyNumberFormat="1" applyFont="1" applyFill="1" applyBorder="1" applyAlignment="1">
      <alignment vertical="center" wrapText="1"/>
    </xf>
    <xf numFmtId="10" fontId="5" fillId="8" borderId="69" xfId="50" applyNumberFormat="1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10" fontId="5" fillId="9" borderId="72" xfId="50" applyNumberFormat="1" applyFont="1" applyFill="1" applyBorder="1" applyAlignment="1">
      <alignment horizontal="center" vertical="center" wrapText="1"/>
    </xf>
    <xf numFmtId="10" fontId="5" fillId="9" borderId="73" xfId="50" applyNumberFormat="1" applyFont="1" applyFill="1" applyBorder="1" applyAlignment="1">
      <alignment horizontal="center" vertical="center" wrapText="1"/>
    </xf>
    <xf numFmtId="10" fontId="5" fillId="9" borderId="74" xfId="50" applyNumberFormat="1" applyFont="1" applyFill="1" applyBorder="1" applyAlignment="1">
      <alignment horizontal="center" vertical="center" wrapText="1"/>
    </xf>
    <xf numFmtId="9" fontId="46" fillId="9" borderId="75" xfId="5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9" fontId="1" fillId="33" borderId="76" xfId="50" applyNumberFormat="1" applyFill="1" applyBorder="1" applyAlignment="1">
      <alignment vertical="center" wrapText="1"/>
    </xf>
    <xf numFmtId="10" fontId="1" fillId="33" borderId="76" xfId="50" applyNumberFormat="1" applyFill="1" applyBorder="1" applyAlignment="1">
      <alignment vertical="center" wrapText="1"/>
    </xf>
    <xf numFmtId="0" fontId="4" fillId="33" borderId="76" xfId="0" applyFont="1" applyFill="1" applyBorder="1" applyAlignment="1">
      <alignment horizontal="right" vertical="center" wrapText="1"/>
    </xf>
    <xf numFmtId="171" fontId="4" fillId="33" borderId="52" xfId="61" applyNumberFormat="1" applyFont="1" applyFill="1" applyBorder="1" applyAlignment="1">
      <alignment vertical="center" wrapText="1"/>
    </xf>
    <xf numFmtId="171" fontId="4" fillId="33" borderId="77" xfId="61" applyNumberFormat="1" applyFont="1" applyFill="1" applyBorder="1" applyAlignment="1">
      <alignment vertical="center" wrapText="1"/>
    </xf>
    <xf numFmtId="171" fontId="4" fillId="33" borderId="59" xfId="61" applyNumberFormat="1" applyFont="1" applyFill="1" applyBorder="1" applyAlignment="1">
      <alignment vertical="center" wrapText="1"/>
    </xf>
    <xf numFmtId="171" fontId="4" fillId="33" borderId="53" xfId="61" applyNumberFormat="1" applyFont="1" applyFill="1" applyBorder="1" applyAlignment="1">
      <alignment vertical="center" wrapText="1"/>
    </xf>
    <xf numFmtId="171" fontId="4" fillId="33" borderId="50" xfId="61" applyNumberFormat="1" applyFont="1" applyFill="1" applyBorder="1" applyAlignment="1">
      <alignment vertical="center" wrapText="1"/>
    </xf>
    <xf numFmtId="171" fontId="4" fillId="33" borderId="55" xfId="61" applyNumberFormat="1" applyFont="1" applyFill="1" applyBorder="1" applyAlignment="1">
      <alignment vertical="center" wrapText="1"/>
    </xf>
    <xf numFmtId="171" fontId="4" fillId="33" borderId="57" xfId="61" applyNumberFormat="1" applyFont="1" applyFill="1" applyBorder="1" applyAlignment="1">
      <alignment vertical="center" wrapText="1"/>
    </xf>
    <xf numFmtId="171" fontId="4" fillId="33" borderId="0" xfId="61" applyNumberFormat="1" applyFont="1" applyFill="1" applyBorder="1" applyAlignment="1">
      <alignment vertical="center" wrapText="1"/>
    </xf>
    <xf numFmtId="171" fontId="5" fillId="8" borderId="41" xfId="61" applyNumberFormat="1" applyFont="1" applyFill="1" applyBorder="1" applyAlignment="1">
      <alignment vertical="center" wrapText="1"/>
    </xf>
    <xf numFmtId="171" fontId="5" fillId="8" borderId="31" xfId="61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10" fontId="5" fillId="33" borderId="0" xfId="0" applyNumberFormat="1" applyFont="1" applyFill="1" applyBorder="1" applyAlignment="1">
      <alignment horizontal="center" vertical="center" wrapText="1"/>
    </xf>
    <xf numFmtId="9" fontId="1" fillId="33" borderId="0" xfId="50" applyNumberFormat="1" applyFill="1" applyAlignment="1">
      <alignment vertical="center" wrapText="1"/>
    </xf>
    <xf numFmtId="0" fontId="5" fillId="8" borderId="47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8" borderId="5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left" vertical="center" wrapText="1"/>
    </xf>
    <xf numFmtId="0" fontId="4" fillId="33" borderId="81" xfId="0" applyFont="1" applyFill="1" applyBorder="1" applyAlignment="1">
      <alignment horizontal="left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showOutlineSymbols="0" zoomScaleSheetLayoutView="100" zoomScalePageLayoutView="0" workbookViewId="0" topLeftCell="A1">
      <selection activeCell="A14" sqref="A14"/>
    </sheetView>
  </sheetViews>
  <sheetFormatPr defaultColWidth="6.8515625" defaultRowHeight="12.75"/>
  <cols>
    <col min="1" max="1" width="33.421875" style="27" bestFit="1" customWidth="1"/>
    <col min="2" max="2" width="11.421875" style="5" bestFit="1" customWidth="1"/>
    <col min="3" max="3" width="11.8515625" style="5" bestFit="1" customWidth="1"/>
    <col min="4" max="5" width="9.57421875" style="5" bestFit="1" customWidth="1"/>
    <col min="6" max="6" width="4.57421875" style="28" bestFit="1" customWidth="1"/>
    <col min="7" max="7" width="12.57421875" style="5" bestFit="1" customWidth="1"/>
    <col min="8" max="8" width="4.8515625" style="28" bestFit="1" customWidth="1"/>
    <col min="9" max="9" width="12.57421875" style="5" bestFit="1" customWidth="1"/>
    <col min="10" max="10" width="4.00390625" style="28" bestFit="1" customWidth="1"/>
    <col min="11" max="11" width="12.57421875" style="5" bestFit="1" customWidth="1"/>
    <col min="12" max="12" width="11.7109375" style="5" bestFit="1" customWidth="1"/>
    <col min="13" max="13" width="12.57421875" style="5" bestFit="1" customWidth="1"/>
    <col min="14" max="14" width="6.140625" style="5" bestFit="1" customWidth="1"/>
    <col min="15" max="15" width="11.7109375" style="58" bestFit="1" customWidth="1"/>
    <col min="16" max="16" width="9.57421875" style="58" customWidth="1"/>
    <col min="17" max="17" width="10.7109375" style="5" hidden="1" customWidth="1"/>
    <col min="18" max="18" width="22.140625" style="5" hidden="1" customWidth="1"/>
    <col min="19" max="16384" width="6.8515625" style="5" customWidth="1"/>
  </cols>
  <sheetData>
    <row r="1" spans="1:16" ht="12">
      <c r="A1" s="174"/>
      <c r="B1" s="174"/>
      <c r="C1" s="1"/>
      <c r="D1" s="1"/>
      <c r="E1" s="2"/>
      <c r="F1" s="66"/>
      <c r="G1" s="2"/>
      <c r="H1" s="66"/>
      <c r="I1" s="1"/>
      <c r="J1" s="66"/>
      <c r="K1" s="1"/>
      <c r="L1" s="1"/>
      <c r="M1" s="1"/>
      <c r="N1" s="1"/>
      <c r="O1" s="5"/>
      <c r="P1" s="5"/>
    </row>
    <row r="2" spans="1:16" ht="12" customHeight="1">
      <c r="A2" s="185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5"/>
    </row>
    <row r="3" spans="1:16" ht="12">
      <c r="A3" s="26"/>
      <c r="B3" s="1"/>
      <c r="C3" s="1"/>
      <c r="D3" s="1"/>
      <c r="E3" s="2"/>
      <c r="F3" s="66"/>
      <c r="G3" s="2"/>
      <c r="H3" s="66"/>
      <c r="I3" s="1"/>
      <c r="J3" s="66"/>
      <c r="K3" s="1"/>
      <c r="L3" s="1"/>
      <c r="M3" s="1"/>
      <c r="N3" s="1"/>
      <c r="O3" s="5"/>
      <c r="P3" s="5"/>
    </row>
    <row r="4" ht="12.75" thickBot="1"/>
    <row r="5" spans="1:15" ht="12">
      <c r="A5" s="175" t="s">
        <v>85</v>
      </c>
      <c r="B5" s="64" t="s">
        <v>1</v>
      </c>
      <c r="C5" s="92" t="s">
        <v>2</v>
      </c>
      <c r="D5" s="94" t="s">
        <v>84</v>
      </c>
      <c r="E5" s="177" t="s">
        <v>72</v>
      </c>
      <c r="F5" s="177"/>
      <c r="G5" s="178" t="s">
        <v>4</v>
      </c>
      <c r="H5" s="179"/>
      <c r="I5" s="177" t="s">
        <v>75</v>
      </c>
      <c r="J5" s="177"/>
      <c r="K5" s="65" t="s">
        <v>76</v>
      </c>
      <c r="L5" s="85" t="s">
        <v>74</v>
      </c>
      <c r="M5" s="178" t="s">
        <v>78</v>
      </c>
      <c r="N5" s="179"/>
      <c r="O5" s="172" t="s">
        <v>70</v>
      </c>
    </row>
    <row r="6" spans="1:15" ht="12.75" thickBot="1">
      <c r="A6" s="176"/>
      <c r="B6" s="81" t="s">
        <v>73</v>
      </c>
      <c r="C6" s="93" t="s">
        <v>73</v>
      </c>
      <c r="D6" s="95" t="s">
        <v>73</v>
      </c>
      <c r="E6" s="70" t="s">
        <v>73</v>
      </c>
      <c r="F6" s="96" t="s">
        <v>71</v>
      </c>
      <c r="G6" s="81" t="s">
        <v>73</v>
      </c>
      <c r="H6" s="96" t="s">
        <v>71</v>
      </c>
      <c r="I6" s="70" t="s">
        <v>73</v>
      </c>
      <c r="J6" s="96" t="s">
        <v>71</v>
      </c>
      <c r="K6" s="82" t="s">
        <v>73</v>
      </c>
      <c r="L6" s="70" t="s">
        <v>77</v>
      </c>
      <c r="M6" s="81" t="s">
        <v>73</v>
      </c>
      <c r="N6" s="96" t="s">
        <v>71</v>
      </c>
      <c r="O6" s="173"/>
    </row>
    <row r="7" spans="1:15" ht="27.75" customHeight="1">
      <c r="A7" s="83" t="s">
        <v>79</v>
      </c>
      <c r="B7" s="159">
        <v>101211462</v>
      </c>
      <c r="C7" s="160">
        <v>50521258.43</v>
      </c>
      <c r="D7" s="161">
        <v>39729448.04</v>
      </c>
      <c r="E7" s="162">
        <v>10791810.389999986</v>
      </c>
      <c r="F7" s="99">
        <f aca="true" t="shared" si="0" ref="F7:F13">E7/B7</f>
        <v>0.1066263659940016</v>
      </c>
      <c r="G7" s="162">
        <v>112003272.38999999</v>
      </c>
      <c r="H7" s="99">
        <f aca="true" t="shared" si="1" ref="H7:H13">G7/B7</f>
        <v>1.1066263659940017</v>
      </c>
      <c r="I7" s="87">
        <v>82469409.82000001</v>
      </c>
      <c r="J7" s="99">
        <f aca="true" t="shared" si="2" ref="J7:J13">I7/G7</f>
        <v>0.7363125028422218</v>
      </c>
      <c r="K7" s="88">
        <v>76051619.25000001</v>
      </c>
      <c r="L7" s="87">
        <v>6417790.57</v>
      </c>
      <c r="M7" s="86">
        <v>75881929.07000001</v>
      </c>
      <c r="N7" s="101">
        <f aca="true" t="shared" si="3" ref="N7:N13">M7/K7</f>
        <v>0.9977687499401927</v>
      </c>
      <c r="O7" s="103">
        <v>29533862.569999978</v>
      </c>
    </row>
    <row r="8" spans="1:15" ht="27.75" customHeight="1">
      <c r="A8" s="84" t="s">
        <v>69</v>
      </c>
      <c r="B8" s="163">
        <v>63034199</v>
      </c>
      <c r="C8" s="164">
        <v>29163560.67</v>
      </c>
      <c r="D8" s="165">
        <v>27867930.290000003</v>
      </c>
      <c r="E8" s="166">
        <v>1295630.3799999952</v>
      </c>
      <c r="F8" s="100">
        <f t="shared" si="0"/>
        <v>0.0205544038086372</v>
      </c>
      <c r="G8" s="166">
        <v>64329829.379999995</v>
      </c>
      <c r="H8" s="100">
        <f t="shared" si="1"/>
        <v>1.0205544038086372</v>
      </c>
      <c r="I8" s="90">
        <v>48846280.77</v>
      </c>
      <c r="J8" s="100">
        <f t="shared" si="2"/>
        <v>0.7593099692750966</v>
      </c>
      <c r="K8" s="91">
        <v>47054059.97</v>
      </c>
      <c r="L8" s="90">
        <v>1792220.8</v>
      </c>
      <c r="M8" s="89">
        <v>46930539.45</v>
      </c>
      <c r="N8" s="102">
        <f t="shared" si="3"/>
        <v>0.99737492322493</v>
      </c>
      <c r="O8" s="104">
        <v>15483548.609999992</v>
      </c>
    </row>
    <row r="9" spans="1:15" ht="27.75" customHeight="1">
      <c r="A9" s="84" t="s">
        <v>81</v>
      </c>
      <c r="B9" s="163">
        <v>19086703</v>
      </c>
      <c r="C9" s="164">
        <v>8941717.18</v>
      </c>
      <c r="D9" s="165">
        <v>4547252</v>
      </c>
      <c r="E9" s="166">
        <v>4394465.18</v>
      </c>
      <c r="F9" s="100">
        <f t="shared" si="0"/>
        <v>0.23023699692922345</v>
      </c>
      <c r="G9" s="166">
        <v>23481168.18</v>
      </c>
      <c r="H9" s="100">
        <f t="shared" si="1"/>
        <v>1.2302369969292235</v>
      </c>
      <c r="I9" s="90">
        <v>17950544.23</v>
      </c>
      <c r="J9" s="100">
        <f t="shared" si="2"/>
        <v>0.764465553519152</v>
      </c>
      <c r="K9" s="91">
        <v>16659527.78</v>
      </c>
      <c r="L9" s="90">
        <v>1291016.45</v>
      </c>
      <c r="M9" s="89">
        <v>16631577.96</v>
      </c>
      <c r="N9" s="102">
        <f t="shared" si="3"/>
        <v>0.9983222921820417</v>
      </c>
      <c r="O9" s="104">
        <v>5530623.949999999</v>
      </c>
    </row>
    <row r="10" spans="1:15" ht="27.75" customHeight="1">
      <c r="A10" s="84" t="s">
        <v>67</v>
      </c>
      <c r="B10" s="163">
        <v>15498801</v>
      </c>
      <c r="C10" s="164">
        <v>6305544.4</v>
      </c>
      <c r="D10" s="165">
        <v>6947952.130000001</v>
      </c>
      <c r="E10" s="166">
        <v>-642407.7300000004</v>
      </c>
      <c r="F10" s="100">
        <f t="shared" si="0"/>
        <v>-0.04144886627036507</v>
      </c>
      <c r="G10" s="166">
        <v>14856393.27</v>
      </c>
      <c r="H10" s="100">
        <f t="shared" si="1"/>
        <v>0.958551133729635</v>
      </c>
      <c r="I10" s="90">
        <v>13205731.04</v>
      </c>
      <c r="J10" s="100">
        <f t="shared" si="2"/>
        <v>0.8888921287959416</v>
      </c>
      <c r="K10" s="91">
        <v>13067601.95</v>
      </c>
      <c r="L10" s="90">
        <v>138129.09</v>
      </c>
      <c r="M10" s="89">
        <v>13044676.76</v>
      </c>
      <c r="N10" s="102">
        <f t="shared" si="3"/>
        <v>0.9982456467462265</v>
      </c>
      <c r="O10" s="104">
        <v>1650662.2300000004</v>
      </c>
    </row>
    <row r="11" spans="1:15" ht="27.75" customHeight="1">
      <c r="A11" s="84" t="s">
        <v>80</v>
      </c>
      <c r="B11" s="163">
        <v>11840600</v>
      </c>
      <c r="C11" s="164">
        <v>4753944.53</v>
      </c>
      <c r="D11" s="165">
        <v>9132544.35</v>
      </c>
      <c r="E11" s="166">
        <v>-4378599.82</v>
      </c>
      <c r="F11" s="100">
        <f t="shared" si="0"/>
        <v>-0.3697954343529889</v>
      </c>
      <c r="G11" s="166">
        <v>7462000.18</v>
      </c>
      <c r="H11" s="100">
        <f t="shared" si="1"/>
        <v>0.6302045656470111</v>
      </c>
      <c r="I11" s="90">
        <v>3112012.26</v>
      </c>
      <c r="J11" s="100">
        <f t="shared" si="2"/>
        <v>0.4170480011969123</v>
      </c>
      <c r="K11" s="91">
        <v>2130285.55</v>
      </c>
      <c r="L11" s="90">
        <v>981726.71</v>
      </c>
      <c r="M11" s="89">
        <v>2104325.55</v>
      </c>
      <c r="N11" s="102">
        <f t="shared" si="3"/>
        <v>0.9878138402619311</v>
      </c>
      <c r="O11" s="104">
        <v>4349987.92</v>
      </c>
    </row>
    <row r="12" spans="1:15" ht="27.75" customHeight="1" thickBot="1">
      <c r="A12" s="84" t="s">
        <v>83</v>
      </c>
      <c r="B12" s="163">
        <v>5772700</v>
      </c>
      <c r="C12" s="164">
        <v>4627064.13</v>
      </c>
      <c r="D12" s="165">
        <v>2595283.83</v>
      </c>
      <c r="E12" s="166">
        <v>2031780.2999999998</v>
      </c>
      <c r="F12" s="100">
        <f t="shared" si="0"/>
        <v>0.3519636045524624</v>
      </c>
      <c r="G12" s="166">
        <v>7804480.3</v>
      </c>
      <c r="H12" s="100">
        <f t="shared" si="1"/>
        <v>1.3519636045524623</v>
      </c>
      <c r="I12" s="90">
        <v>3772409.27</v>
      </c>
      <c r="J12" s="100">
        <f t="shared" si="2"/>
        <v>0.4833645707325317</v>
      </c>
      <c r="K12" s="91">
        <v>3740920.05</v>
      </c>
      <c r="L12" s="90">
        <v>31489.22</v>
      </c>
      <c r="M12" s="89">
        <v>3725974.27</v>
      </c>
      <c r="N12" s="102">
        <f t="shared" si="3"/>
        <v>0.9960047849726166</v>
      </c>
      <c r="O12" s="104">
        <v>4032071.03</v>
      </c>
    </row>
    <row r="13" spans="1:15" ht="12.75" thickBot="1">
      <c r="A13" s="60" t="s">
        <v>7</v>
      </c>
      <c r="B13" s="167">
        <f>SUM(B7:B12)</f>
        <v>216444465</v>
      </c>
      <c r="C13" s="167">
        <f aca="true" t="shared" si="4" ref="C13:K13">SUM(C7:C12)</f>
        <v>104313089.34</v>
      </c>
      <c r="D13" s="168">
        <f t="shared" si="4"/>
        <v>90820410.63999999</v>
      </c>
      <c r="E13" s="167">
        <f t="shared" si="4"/>
        <v>13492678.69999998</v>
      </c>
      <c r="F13" s="129">
        <f t="shared" si="0"/>
        <v>0.062337832016170894</v>
      </c>
      <c r="G13" s="97">
        <f>SUM(G7:G12)</f>
        <v>229937143.70000002</v>
      </c>
      <c r="H13" s="129">
        <f t="shared" si="1"/>
        <v>1.0623378320161712</v>
      </c>
      <c r="I13" s="97">
        <f>SUM(I7:I12)</f>
        <v>169356387.39</v>
      </c>
      <c r="J13" s="129">
        <f t="shared" si="2"/>
        <v>0.7365334050202867</v>
      </c>
      <c r="K13" s="97">
        <f t="shared" si="4"/>
        <v>158704014.55</v>
      </c>
      <c r="L13" s="97">
        <f>SUM(L7:L12)</f>
        <v>10652372.840000002</v>
      </c>
      <c r="M13" s="97">
        <f>SUM(M7:M12)</f>
        <v>158319023.06000003</v>
      </c>
      <c r="N13" s="130">
        <f t="shared" si="3"/>
        <v>0.9975741540559537</v>
      </c>
      <c r="O13" s="105">
        <f>SUM(O7:O12)</f>
        <v>60580756.30999997</v>
      </c>
    </row>
    <row r="14" ht="12">
      <c r="A14" s="183" t="s">
        <v>99</v>
      </c>
    </row>
    <row r="15" ht="12">
      <c r="A15" s="27" t="s">
        <v>100</v>
      </c>
    </row>
  </sheetData>
  <sheetProtection selectLockedCells="1" selectUnlockedCells="1"/>
  <mergeCells count="8">
    <mergeCell ref="O5:O6"/>
    <mergeCell ref="A1:B1"/>
    <mergeCell ref="A5:A6"/>
    <mergeCell ref="E5:F5"/>
    <mergeCell ref="G5:H5"/>
    <mergeCell ref="I5:J5"/>
    <mergeCell ref="M5:N5"/>
    <mergeCell ref="A2:O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1"/>
  <ignoredErrors>
    <ignoredError sqref="F13 H13 J13 N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OutlineSymbols="0" zoomScaleSheetLayoutView="100" zoomScalePageLayoutView="0" workbookViewId="0" topLeftCell="A1">
      <selection activeCell="A2" sqref="A2:P2"/>
    </sheetView>
  </sheetViews>
  <sheetFormatPr defaultColWidth="6.8515625" defaultRowHeight="12.75" outlineLevelRow="2"/>
  <cols>
    <col min="1" max="1" width="49.7109375" style="27" customWidth="1"/>
    <col min="2" max="2" width="11.7109375" style="5" bestFit="1" customWidth="1"/>
    <col min="3" max="3" width="11.421875" style="5" bestFit="1" customWidth="1"/>
    <col min="4" max="4" width="10.8515625" style="5" bestFit="1" customWidth="1"/>
    <col min="5" max="5" width="11.00390625" style="5" bestFit="1" customWidth="1"/>
    <col min="6" max="6" width="5.28125" style="110" bestFit="1" customWidth="1"/>
    <col min="7" max="7" width="11.7109375" style="5" bestFit="1" customWidth="1"/>
    <col min="8" max="8" width="4.8515625" style="28" bestFit="1" customWidth="1"/>
    <col min="9" max="9" width="11.7109375" style="5" bestFit="1" customWidth="1"/>
    <col min="10" max="11" width="6.140625" style="110" bestFit="1" customWidth="1"/>
    <col min="12" max="12" width="11.7109375" style="5" bestFit="1" customWidth="1"/>
    <col min="13" max="13" width="10.8515625" style="5" bestFit="1" customWidth="1"/>
    <col min="14" max="14" width="11.7109375" style="5" bestFit="1" customWidth="1"/>
    <col min="15" max="15" width="7.00390625" style="68" bestFit="1" customWidth="1"/>
    <col min="16" max="16" width="10.8515625" style="58" bestFit="1" customWidth="1"/>
    <col min="17" max="17" width="9.57421875" style="58" customWidth="1"/>
    <col min="18" max="18" width="10.7109375" style="5" hidden="1" customWidth="1"/>
    <col min="19" max="19" width="22.140625" style="5" hidden="1" customWidth="1"/>
    <col min="20" max="16384" width="6.8515625" style="5" customWidth="1"/>
  </cols>
  <sheetData>
    <row r="1" spans="1:17" ht="12">
      <c r="A1" s="57"/>
      <c r="B1" s="1"/>
      <c r="C1" s="1"/>
      <c r="D1" s="1"/>
      <c r="E1" s="2"/>
      <c r="F1" s="108"/>
      <c r="G1" s="2"/>
      <c r="H1" s="66"/>
      <c r="I1" s="1"/>
      <c r="J1" s="108"/>
      <c r="K1" s="108"/>
      <c r="L1" s="1"/>
      <c r="M1" s="1"/>
      <c r="N1" s="1"/>
      <c r="O1" s="111"/>
      <c r="P1" s="5"/>
      <c r="Q1" s="5"/>
    </row>
    <row r="2" spans="1:17" ht="15.75">
      <c r="A2" s="185" t="s">
        <v>101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"/>
    </row>
    <row r="3" spans="1:17" ht="12">
      <c r="A3" s="57"/>
      <c r="B3" s="1"/>
      <c r="C3" s="1"/>
      <c r="D3" s="1"/>
      <c r="E3" s="2"/>
      <c r="F3" s="108"/>
      <c r="G3" s="2"/>
      <c r="H3" s="66"/>
      <c r="I3" s="1"/>
      <c r="J3" s="108"/>
      <c r="K3" s="170"/>
      <c r="L3" s="1"/>
      <c r="M3" s="1"/>
      <c r="N3" s="1"/>
      <c r="O3" s="111"/>
      <c r="P3" s="5"/>
      <c r="Q3" s="5"/>
    </row>
    <row r="4" spans="1:17" ht="12.75" thickBot="1">
      <c r="A4" s="5"/>
      <c r="B4" s="1"/>
      <c r="C4" s="1"/>
      <c r="D4" s="1"/>
      <c r="E4" s="1"/>
      <c r="F4" s="108"/>
      <c r="G4" s="1"/>
      <c r="H4" s="66"/>
      <c r="I4" s="1"/>
      <c r="J4" s="108"/>
      <c r="K4" s="108"/>
      <c r="L4" s="1"/>
      <c r="M4" s="1"/>
      <c r="N4" s="1"/>
      <c r="O4" s="111"/>
      <c r="P4" s="5"/>
      <c r="Q4" s="5"/>
    </row>
    <row r="5" spans="1:16" ht="24">
      <c r="A5" s="172" t="s">
        <v>82</v>
      </c>
      <c r="B5" s="3" t="s">
        <v>1</v>
      </c>
      <c r="C5" s="4" t="s">
        <v>2</v>
      </c>
      <c r="D5" s="61" t="s">
        <v>3</v>
      </c>
      <c r="E5" s="178" t="s">
        <v>72</v>
      </c>
      <c r="F5" s="179"/>
      <c r="G5" s="178" t="s">
        <v>4</v>
      </c>
      <c r="H5" s="179"/>
      <c r="I5" s="178" t="s">
        <v>75</v>
      </c>
      <c r="J5" s="177"/>
      <c r="K5" s="179"/>
      <c r="L5" s="64" t="s">
        <v>76</v>
      </c>
      <c r="M5" s="71" t="s">
        <v>74</v>
      </c>
      <c r="N5" s="178" t="s">
        <v>78</v>
      </c>
      <c r="O5" s="179"/>
      <c r="P5" s="172" t="s">
        <v>70</v>
      </c>
    </row>
    <row r="6" spans="1:19" s="28" customFormat="1" ht="48.75" thickBot="1">
      <c r="A6" s="182"/>
      <c r="B6" s="6" t="s">
        <v>73</v>
      </c>
      <c r="C6" s="7" t="s">
        <v>73</v>
      </c>
      <c r="D6" s="8" t="s">
        <v>73</v>
      </c>
      <c r="E6" s="6" t="s">
        <v>73</v>
      </c>
      <c r="F6" s="8" t="s">
        <v>71</v>
      </c>
      <c r="G6" s="6" t="s">
        <v>73</v>
      </c>
      <c r="H6" s="8" t="s">
        <v>71</v>
      </c>
      <c r="I6" s="63" t="s">
        <v>73</v>
      </c>
      <c r="J6" s="8" t="s">
        <v>71</v>
      </c>
      <c r="K6" s="150" t="s">
        <v>87</v>
      </c>
      <c r="L6" s="59" t="s">
        <v>73</v>
      </c>
      <c r="M6" s="69" t="s">
        <v>77</v>
      </c>
      <c r="N6" s="63" t="s">
        <v>73</v>
      </c>
      <c r="O6" s="8" t="s">
        <v>71</v>
      </c>
      <c r="P6" s="182"/>
      <c r="R6" s="29" t="s">
        <v>0</v>
      </c>
      <c r="S6" s="30" t="s">
        <v>60</v>
      </c>
    </row>
    <row r="7" spans="1:19" ht="24" outlineLevel="2">
      <c r="A7" s="131" t="s">
        <v>88</v>
      </c>
      <c r="B7" s="132">
        <v>51272079</v>
      </c>
      <c r="C7" s="133">
        <v>13578211.06</v>
      </c>
      <c r="D7" s="134">
        <v>17052793.27</v>
      </c>
      <c r="E7" s="132">
        <f aca="true" t="shared" si="0" ref="E7:E45">G7-B7</f>
        <v>-3474582.210000001</v>
      </c>
      <c r="F7" s="135">
        <f aca="true" t="shared" si="1" ref="F7:F45">E7/B7</f>
        <v>-0.06776753113522081</v>
      </c>
      <c r="G7" s="132">
        <v>47797496.79</v>
      </c>
      <c r="H7" s="107">
        <f aca="true" t="shared" si="2" ref="H7:H45">G7/B7</f>
        <v>0.9322324688647792</v>
      </c>
      <c r="I7" s="136">
        <v>39244831.88</v>
      </c>
      <c r="J7" s="112">
        <f aca="true" t="shared" si="3" ref="J7:J45">I7/G7</f>
        <v>0.8210645852945724</v>
      </c>
      <c r="K7" s="151">
        <f aca="true" t="shared" si="4" ref="K7:K45">I7/169356387.39</f>
        <v>0.231729269174983</v>
      </c>
      <c r="L7" s="137">
        <v>39049306.87</v>
      </c>
      <c r="M7" s="137">
        <v>195525.01</v>
      </c>
      <c r="N7" s="138">
        <v>38969895.17</v>
      </c>
      <c r="O7" s="124">
        <f aca="true" t="shared" si="5" ref="O7:O39">N7/L7</f>
        <v>0.9979663736346367</v>
      </c>
      <c r="P7" s="137">
        <f aca="true" t="shared" si="6" ref="P7:P45">G7-I7</f>
        <v>8552664.909999996</v>
      </c>
      <c r="Q7" s="171"/>
      <c r="R7" s="34" t="s">
        <v>49</v>
      </c>
      <c r="S7" s="49" t="s">
        <v>55</v>
      </c>
    </row>
    <row r="8" spans="1:21" s="38" customFormat="1" ht="24" outlineLevel="2">
      <c r="A8" s="37" t="s">
        <v>89</v>
      </c>
      <c r="B8" s="13">
        <v>32334829</v>
      </c>
      <c r="C8" s="14">
        <v>7902685.89</v>
      </c>
      <c r="D8" s="39">
        <v>4381690.96</v>
      </c>
      <c r="E8" s="9">
        <f t="shared" si="0"/>
        <v>3520994.9299999997</v>
      </c>
      <c r="F8" s="98">
        <f t="shared" si="1"/>
        <v>0.10889171332868344</v>
      </c>
      <c r="G8" s="13">
        <v>35855823.93</v>
      </c>
      <c r="H8" s="67">
        <f t="shared" si="2"/>
        <v>1.1088917133286835</v>
      </c>
      <c r="I8" s="15">
        <v>31011331.97</v>
      </c>
      <c r="J8" s="76">
        <f t="shared" si="3"/>
        <v>0.8648896767939924</v>
      </c>
      <c r="K8" s="152">
        <f t="shared" si="4"/>
        <v>0.18311285714064027</v>
      </c>
      <c r="L8" s="16">
        <v>30924966.97</v>
      </c>
      <c r="M8" s="16">
        <v>86365</v>
      </c>
      <c r="N8" s="73">
        <v>30847883.64</v>
      </c>
      <c r="O8" s="125">
        <f t="shared" si="5"/>
        <v>0.9975074078470391</v>
      </c>
      <c r="P8" s="16">
        <f t="shared" si="6"/>
        <v>4844491.960000001</v>
      </c>
      <c r="Q8" s="171"/>
      <c r="R8" s="34" t="s">
        <v>50</v>
      </c>
      <c r="S8" s="35" t="s">
        <v>56</v>
      </c>
      <c r="T8" s="45"/>
      <c r="U8" s="45"/>
    </row>
    <row r="9" spans="1:21" s="38" customFormat="1" ht="24" outlineLevel="2">
      <c r="A9" s="37" t="s">
        <v>90</v>
      </c>
      <c r="B9" s="13">
        <v>23399999</v>
      </c>
      <c r="C9" s="14">
        <v>5057176.94</v>
      </c>
      <c r="D9" s="39">
        <v>6392087.73</v>
      </c>
      <c r="E9" s="9">
        <f t="shared" si="0"/>
        <v>-1334910.789999999</v>
      </c>
      <c r="F9" s="98">
        <f t="shared" si="1"/>
        <v>-0.05704747209604578</v>
      </c>
      <c r="G9" s="13">
        <v>22065088.21</v>
      </c>
      <c r="H9" s="67">
        <f t="shared" si="2"/>
        <v>0.9429525279039542</v>
      </c>
      <c r="I9" s="15">
        <v>18276194.54</v>
      </c>
      <c r="J9" s="76">
        <f t="shared" si="3"/>
        <v>0.828285586989729</v>
      </c>
      <c r="K9" s="152">
        <f t="shared" si="4"/>
        <v>0.1079155904401345</v>
      </c>
      <c r="L9" s="16">
        <v>18272051.93</v>
      </c>
      <c r="M9" s="16">
        <v>4142.61</v>
      </c>
      <c r="N9" s="73">
        <v>18266970.93</v>
      </c>
      <c r="O9" s="125">
        <f t="shared" si="5"/>
        <v>0.9997219250459957</v>
      </c>
      <c r="P9" s="16">
        <f t="shared" si="6"/>
        <v>3788893.670000002</v>
      </c>
      <c r="Q9" s="171"/>
      <c r="R9" s="34" t="s">
        <v>50</v>
      </c>
      <c r="S9" s="35" t="s">
        <v>56</v>
      </c>
      <c r="T9" s="5"/>
      <c r="U9" s="5"/>
    </row>
    <row r="10" spans="1:19" ht="24" outlineLevel="2">
      <c r="A10" s="37" t="s">
        <v>35</v>
      </c>
      <c r="B10" s="13">
        <v>25173892</v>
      </c>
      <c r="C10" s="14">
        <v>17712964.74</v>
      </c>
      <c r="D10" s="39">
        <v>17946307.32</v>
      </c>
      <c r="E10" s="9">
        <f t="shared" si="0"/>
        <v>-233342.5799999982</v>
      </c>
      <c r="F10" s="98">
        <f t="shared" si="1"/>
        <v>-0.009269229406402403</v>
      </c>
      <c r="G10" s="13">
        <v>24940549.42</v>
      </c>
      <c r="H10" s="67">
        <f t="shared" si="2"/>
        <v>0.9907307705935976</v>
      </c>
      <c r="I10" s="15">
        <v>17254262.34</v>
      </c>
      <c r="J10" s="76">
        <f t="shared" si="3"/>
        <v>0.6918156472593056</v>
      </c>
      <c r="K10" s="152">
        <f t="shared" si="4"/>
        <v>0.10188137929670325</v>
      </c>
      <c r="L10" s="16">
        <v>13616140.05</v>
      </c>
      <c r="M10" s="16">
        <v>3638122.29</v>
      </c>
      <c r="N10" s="73">
        <v>13615041.81</v>
      </c>
      <c r="O10" s="125">
        <f t="shared" si="5"/>
        <v>0.9999193427802617</v>
      </c>
      <c r="P10" s="16">
        <f t="shared" si="6"/>
        <v>7686287.080000002</v>
      </c>
      <c r="Q10" s="171"/>
      <c r="R10" s="34" t="s">
        <v>50</v>
      </c>
      <c r="S10" s="35" t="s">
        <v>56</v>
      </c>
    </row>
    <row r="11" spans="1:19" ht="24" outlineLevel="2">
      <c r="A11" s="37" t="s">
        <v>91</v>
      </c>
      <c r="B11" s="13">
        <v>14999803</v>
      </c>
      <c r="C11" s="14">
        <v>2966631.59</v>
      </c>
      <c r="D11" s="39">
        <v>1987000</v>
      </c>
      <c r="E11" s="9">
        <f t="shared" si="0"/>
        <v>979631.5899999999</v>
      </c>
      <c r="F11" s="98">
        <f t="shared" si="1"/>
        <v>0.06530963039981258</v>
      </c>
      <c r="G11" s="13">
        <v>15979434.59</v>
      </c>
      <c r="H11" s="67">
        <f t="shared" si="2"/>
        <v>1.0653096303998126</v>
      </c>
      <c r="I11" s="15">
        <v>14060655.28</v>
      </c>
      <c r="J11" s="76">
        <f t="shared" si="3"/>
        <v>0.8799219522322285</v>
      </c>
      <c r="K11" s="152">
        <f t="shared" si="4"/>
        <v>0.08302406243244086</v>
      </c>
      <c r="L11" s="16">
        <v>14059505.28</v>
      </c>
      <c r="M11" s="16">
        <v>1150</v>
      </c>
      <c r="N11" s="73">
        <v>14051990.26</v>
      </c>
      <c r="O11" s="125">
        <f t="shared" si="5"/>
        <v>0.9994654847485501</v>
      </c>
      <c r="P11" s="16">
        <f t="shared" si="6"/>
        <v>1918779.3100000005</v>
      </c>
      <c r="Q11" s="171"/>
      <c r="R11" s="34" t="s">
        <v>52</v>
      </c>
      <c r="S11" s="35" t="s">
        <v>58</v>
      </c>
    </row>
    <row r="12" spans="1:21" s="45" customFormat="1" ht="24" outlineLevel="2">
      <c r="A12" s="155" t="s">
        <v>93</v>
      </c>
      <c r="B12" s="13">
        <v>10240166</v>
      </c>
      <c r="C12" s="14">
        <v>1999038.21</v>
      </c>
      <c r="D12" s="39">
        <v>2506970.22</v>
      </c>
      <c r="E12" s="9">
        <f t="shared" si="0"/>
        <v>-507932.0099999998</v>
      </c>
      <c r="F12" s="98">
        <f t="shared" si="1"/>
        <v>-0.04960193125775498</v>
      </c>
      <c r="G12" s="13">
        <v>9732233.99</v>
      </c>
      <c r="H12" s="67">
        <f t="shared" si="2"/>
        <v>0.950398068742245</v>
      </c>
      <c r="I12" s="15">
        <v>8672433.83</v>
      </c>
      <c r="J12" s="76">
        <f t="shared" si="3"/>
        <v>0.8911041225386731</v>
      </c>
      <c r="K12" s="152">
        <f t="shared" si="4"/>
        <v>0.05120818862313594</v>
      </c>
      <c r="L12" s="16">
        <v>8672433.83</v>
      </c>
      <c r="M12" s="16">
        <v>0</v>
      </c>
      <c r="N12" s="73">
        <v>8672433.27</v>
      </c>
      <c r="O12" s="125">
        <f t="shared" si="5"/>
        <v>0.9999999354275845</v>
      </c>
      <c r="P12" s="16">
        <f t="shared" si="6"/>
        <v>1059800.1600000001</v>
      </c>
      <c r="Q12" s="171"/>
      <c r="R12" s="34" t="s">
        <v>47</v>
      </c>
      <c r="S12" s="35" t="s">
        <v>54</v>
      </c>
      <c r="T12" s="5"/>
      <c r="U12" s="5"/>
    </row>
    <row r="13" spans="1:21" s="45" customFormat="1" ht="24" outlineLevel="2">
      <c r="A13" s="37" t="s">
        <v>33</v>
      </c>
      <c r="B13" s="13">
        <v>3722700</v>
      </c>
      <c r="C13" s="14">
        <v>8682975.8</v>
      </c>
      <c r="D13" s="39">
        <v>2374235.22</v>
      </c>
      <c r="E13" s="9">
        <f t="shared" si="0"/>
        <v>6308740.58</v>
      </c>
      <c r="F13" s="98">
        <f t="shared" si="1"/>
        <v>1.6946680044054048</v>
      </c>
      <c r="G13" s="13">
        <v>10031440.58</v>
      </c>
      <c r="H13" s="67">
        <f t="shared" si="2"/>
        <v>2.6946680044054045</v>
      </c>
      <c r="I13" s="15">
        <v>7080428.51</v>
      </c>
      <c r="J13" s="76">
        <f t="shared" si="3"/>
        <v>0.7058237003483302</v>
      </c>
      <c r="K13" s="152">
        <f t="shared" si="4"/>
        <v>0.04180786221953905</v>
      </c>
      <c r="L13" s="16">
        <v>5525966.3</v>
      </c>
      <c r="M13" s="16">
        <v>1554462.21</v>
      </c>
      <c r="N13" s="73">
        <v>5495259.02</v>
      </c>
      <c r="O13" s="125">
        <f t="shared" si="5"/>
        <v>0.9944430931473469</v>
      </c>
      <c r="P13" s="16">
        <f t="shared" si="6"/>
        <v>2951012.0700000003</v>
      </c>
      <c r="Q13" s="171"/>
      <c r="R13" s="34" t="s">
        <v>50</v>
      </c>
      <c r="S13" s="35" t="s">
        <v>56</v>
      </c>
      <c r="T13" s="5"/>
      <c r="U13" s="5"/>
    </row>
    <row r="14" spans="1:21" s="45" customFormat="1" ht="24" outlineLevel="2">
      <c r="A14" s="37" t="s">
        <v>9</v>
      </c>
      <c r="B14" s="13">
        <v>5258635</v>
      </c>
      <c r="C14" s="14">
        <v>4306506.19</v>
      </c>
      <c r="D14" s="39">
        <v>4440981.91</v>
      </c>
      <c r="E14" s="9">
        <f t="shared" si="0"/>
        <v>-134475.71999999974</v>
      </c>
      <c r="F14" s="98">
        <f t="shared" si="1"/>
        <v>-0.025572362409636673</v>
      </c>
      <c r="G14" s="13">
        <v>5124159.28</v>
      </c>
      <c r="H14" s="67">
        <f t="shared" si="2"/>
        <v>0.9744276375903633</v>
      </c>
      <c r="I14" s="15">
        <v>4533297.21</v>
      </c>
      <c r="J14" s="76">
        <f t="shared" si="3"/>
        <v>0.8846909243617422</v>
      </c>
      <c r="K14" s="152">
        <f t="shared" si="4"/>
        <v>0.02676779588809107</v>
      </c>
      <c r="L14" s="16">
        <v>4395168.12</v>
      </c>
      <c r="M14" s="16">
        <v>138129.09</v>
      </c>
      <c r="N14" s="73">
        <v>4372243.49</v>
      </c>
      <c r="O14" s="125">
        <f t="shared" si="5"/>
        <v>0.994784128985719</v>
      </c>
      <c r="P14" s="16">
        <f t="shared" si="6"/>
        <v>590862.0700000003</v>
      </c>
      <c r="Q14" s="171"/>
      <c r="R14" s="34" t="s">
        <v>47</v>
      </c>
      <c r="S14" s="35" t="s">
        <v>54</v>
      </c>
      <c r="T14" s="38"/>
      <c r="U14" s="38"/>
    </row>
    <row r="15" spans="1:19" s="45" customFormat="1" ht="24" outlineLevel="2">
      <c r="A15" s="37" t="s">
        <v>21</v>
      </c>
      <c r="B15" s="13">
        <v>4856821</v>
      </c>
      <c r="C15" s="14">
        <v>2671932.73</v>
      </c>
      <c r="D15" s="39">
        <v>1521964.39</v>
      </c>
      <c r="E15" s="9">
        <f t="shared" si="0"/>
        <v>1149968.3399999999</v>
      </c>
      <c r="F15" s="98">
        <f t="shared" si="1"/>
        <v>0.23677387739840522</v>
      </c>
      <c r="G15" s="13">
        <v>6006789.34</v>
      </c>
      <c r="H15" s="67">
        <f t="shared" si="2"/>
        <v>1.2367738773984052</v>
      </c>
      <c r="I15" s="15">
        <v>4012228.42</v>
      </c>
      <c r="J15" s="76">
        <f t="shared" si="3"/>
        <v>0.6679489146193364</v>
      </c>
      <c r="K15" s="152">
        <f t="shared" si="4"/>
        <v>0.023691036882833926</v>
      </c>
      <c r="L15" s="16">
        <v>3438950.07</v>
      </c>
      <c r="M15" s="16">
        <v>573278.35</v>
      </c>
      <c r="N15" s="73">
        <v>3394841.25</v>
      </c>
      <c r="O15" s="125">
        <f t="shared" si="5"/>
        <v>0.9871737538777352</v>
      </c>
      <c r="P15" s="16">
        <f t="shared" si="6"/>
        <v>1994560.92</v>
      </c>
      <c r="R15" s="34" t="s">
        <v>49</v>
      </c>
      <c r="S15" s="49" t="s">
        <v>55</v>
      </c>
    </row>
    <row r="16" spans="1:19" ht="24" outlineLevel="2">
      <c r="A16" s="37" t="s">
        <v>27</v>
      </c>
      <c r="B16" s="13">
        <v>2366320</v>
      </c>
      <c r="C16" s="14">
        <v>3237975.9</v>
      </c>
      <c r="D16" s="39">
        <v>1686209.35</v>
      </c>
      <c r="E16" s="9">
        <f t="shared" si="0"/>
        <v>1551766.5499999998</v>
      </c>
      <c r="F16" s="98">
        <f t="shared" si="1"/>
        <v>0.6557720637952601</v>
      </c>
      <c r="G16" s="13">
        <v>3918086.55</v>
      </c>
      <c r="H16" s="67">
        <f t="shared" si="2"/>
        <v>1.65577206379526</v>
      </c>
      <c r="I16" s="15">
        <v>3179287.6</v>
      </c>
      <c r="J16" s="76">
        <f t="shared" si="3"/>
        <v>0.8114388386851741</v>
      </c>
      <c r="K16" s="152">
        <f t="shared" si="4"/>
        <v>0.018772764635552965</v>
      </c>
      <c r="L16" s="16">
        <v>2606725.02</v>
      </c>
      <c r="M16" s="16">
        <v>572562.58</v>
      </c>
      <c r="N16" s="73">
        <v>2565735.2</v>
      </c>
      <c r="O16" s="125">
        <f t="shared" si="5"/>
        <v>0.9842753571299209</v>
      </c>
      <c r="P16" s="16">
        <f t="shared" si="6"/>
        <v>738798.9499999997</v>
      </c>
      <c r="Q16" s="5"/>
      <c r="R16" s="34" t="s">
        <v>50</v>
      </c>
      <c r="S16" s="35" t="s">
        <v>56</v>
      </c>
    </row>
    <row r="17" spans="1:19" ht="24" outlineLevel="2">
      <c r="A17" s="37" t="s">
        <v>42</v>
      </c>
      <c r="B17" s="13">
        <v>11840600</v>
      </c>
      <c r="C17" s="14">
        <v>4753944.53</v>
      </c>
      <c r="D17" s="39">
        <v>9132544.35</v>
      </c>
      <c r="E17" s="9">
        <f t="shared" si="0"/>
        <v>-4378599.82</v>
      </c>
      <c r="F17" s="98">
        <f t="shared" si="1"/>
        <v>-0.3697954343529889</v>
      </c>
      <c r="G17" s="13">
        <v>7462000.18</v>
      </c>
      <c r="H17" s="67">
        <f t="shared" si="2"/>
        <v>0.6302045656470111</v>
      </c>
      <c r="I17" s="15">
        <v>3112012.26</v>
      </c>
      <c r="J17" s="76">
        <f t="shared" si="3"/>
        <v>0.4170480011969123</v>
      </c>
      <c r="K17" s="152">
        <f t="shared" si="4"/>
        <v>0.01837552340339869</v>
      </c>
      <c r="L17" s="16">
        <v>2130285.55</v>
      </c>
      <c r="M17" s="16">
        <v>981726.71</v>
      </c>
      <c r="N17" s="73">
        <v>2104325.55</v>
      </c>
      <c r="O17" s="125">
        <f t="shared" si="5"/>
        <v>0.9878138402619311</v>
      </c>
      <c r="P17" s="16">
        <f t="shared" si="6"/>
        <v>4349987.92</v>
      </c>
      <c r="Q17" s="5"/>
      <c r="R17" s="34" t="s">
        <v>51</v>
      </c>
      <c r="S17" s="35" t="s">
        <v>57</v>
      </c>
    </row>
    <row r="18" spans="1:21" ht="36" outlineLevel="2">
      <c r="A18" s="37" t="s">
        <v>15</v>
      </c>
      <c r="B18" s="13">
        <v>3242998</v>
      </c>
      <c r="C18" s="14">
        <v>3199390</v>
      </c>
      <c r="D18" s="39">
        <v>1700200</v>
      </c>
      <c r="E18" s="9">
        <f t="shared" si="0"/>
        <v>1499190</v>
      </c>
      <c r="F18" s="98">
        <f t="shared" si="1"/>
        <v>0.4622852064663623</v>
      </c>
      <c r="G18" s="13">
        <v>4742188</v>
      </c>
      <c r="H18" s="67">
        <f t="shared" si="2"/>
        <v>1.4622852064663623</v>
      </c>
      <c r="I18" s="15">
        <v>2803800</v>
      </c>
      <c r="J18" s="76">
        <f t="shared" si="3"/>
        <v>0.5912460661618645</v>
      </c>
      <c r="K18" s="152">
        <f t="shared" si="4"/>
        <v>0.016555620034237672</v>
      </c>
      <c r="L18" s="16">
        <v>2793800</v>
      </c>
      <c r="M18" s="16">
        <v>10000</v>
      </c>
      <c r="N18" s="73">
        <v>2790300</v>
      </c>
      <c r="O18" s="125">
        <f t="shared" si="5"/>
        <v>0.9987472260004295</v>
      </c>
      <c r="P18" s="16">
        <f t="shared" si="6"/>
        <v>1938388</v>
      </c>
      <c r="Q18" s="45"/>
      <c r="R18" s="34" t="s">
        <v>48</v>
      </c>
      <c r="S18" s="44" t="s">
        <v>68</v>
      </c>
      <c r="T18" s="45"/>
      <c r="U18" s="45"/>
    </row>
    <row r="19" spans="1:19" ht="24" outlineLevel="2">
      <c r="A19" s="37" t="s">
        <v>44</v>
      </c>
      <c r="B19" s="13">
        <v>2188900</v>
      </c>
      <c r="C19" s="14">
        <v>3997743.8</v>
      </c>
      <c r="D19" s="39">
        <v>1825262</v>
      </c>
      <c r="E19" s="9">
        <f t="shared" si="0"/>
        <v>2172481.8</v>
      </c>
      <c r="F19" s="98">
        <f t="shared" si="1"/>
        <v>0.9924993375668143</v>
      </c>
      <c r="G19" s="13">
        <v>4361381.8</v>
      </c>
      <c r="H19" s="67">
        <f t="shared" si="2"/>
        <v>1.9924993375668143</v>
      </c>
      <c r="I19" s="15">
        <v>2636299.7</v>
      </c>
      <c r="J19" s="76">
        <f t="shared" si="3"/>
        <v>0.6044643236691638</v>
      </c>
      <c r="K19" s="152">
        <f t="shared" si="4"/>
        <v>0.015566579688128529</v>
      </c>
      <c r="L19" s="16">
        <v>2185093.48</v>
      </c>
      <c r="M19" s="16">
        <v>451206.22</v>
      </c>
      <c r="N19" s="73">
        <v>2164704.7</v>
      </c>
      <c r="O19" s="125">
        <f t="shared" si="5"/>
        <v>0.9906691497701966</v>
      </c>
      <c r="P19" s="16">
        <f t="shared" si="6"/>
        <v>1725082.0999999996</v>
      </c>
      <c r="Q19" s="5"/>
      <c r="R19" s="34" t="s">
        <v>52</v>
      </c>
      <c r="S19" s="35" t="s">
        <v>58</v>
      </c>
    </row>
    <row r="20" spans="1:21" s="45" customFormat="1" ht="24" outlineLevel="2">
      <c r="A20" s="37" t="s">
        <v>26</v>
      </c>
      <c r="B20" s="13">
        <v>3592939</v>
      </c>
      <c r="C20" s="14">
        <v>5050650.04</v>
      </c>
      <c r="D20" s="39">
        <v>4077974</v>
      </c>
      <c r="E20" s="9">
        <f t="shared" si="0"/>
        <v>972676.04</v>
      </c>
      <c r="F20" s="98">
        <f t="shared" si="1"/>
        <v>0.27071877368360553</v>
      </c>
      <c r="G20" s="13">
        <v>4565615.04</v>
      </c>
      <c r="H20" s="67">
        <f t="shared" si="2"/>
        <v>1.2707187736836056</v>
      </c>
      <c r="I20" s="15">
        <v>2405628.83</v>
      </c>
      <c r="J20" s="76">
        <f t="shared" si="3"/>
        <v>0.5269013723066761</v>
      </c>
      <c r="K20" s="152">
        <f t="shared" si="4"/>
        <v>0.014204535577747247</v>
      </c>
      <c r="L20" s="16">
        <v>2402222.61</v>
      </c>
      <c r="M20" s="16">
        <v>3406.22</v>
      </c>
      <c r="N20" s="73">
        <v>2402222.61</v>
      </c>
      <c r="O20" s="125">
        <f t="shared" si="5"/>
        <v>1</v>
      </c>
      <c r="P20" s="16">
        <f t="shared" si="6"/>
        <v>2159986.21</v>
      </c>
      <c r="Q20" s="5"/>
      <c r="R20" s="34" t="s">
        <v>49</v>
      </c>
      <c r="S20" s="49" t="s">
        <v>55</v>
      </c>
      <c r="T20" s="5"/>
      <c r="U20" s="5"/>
    </row>
    <row r="21" spans="1:19" s="45" customFormat="1" ht="24" outlineLevel="2">
      <c r="A21" s="37" t="s">
        <v>32</v>
      </c>
      <c r="B21" s="13">
        <v>1575660</v>
      </c>
      <c r="C21" s="14">
        <v>2135729.45</v>
      </c>
      <c r="D21" s="39">
        <v>1193241</v>
      </c>
      <c r="E21" s="9">
        <f t="shared" si="0"/>
        <v>942488.4500000002</v>
      </c>
      <c r="F21" s="98">
        <f t="shared" si="1"/>
        <v>0.5981547097724129</v>
      </c>
      <c r="G21" s="13">
        <v>2518148.45</v>
      </c>
      <c r="H21" s="67">
        <f t="shared" si="2"/>
        <v>1.598154709772413</v>
      </c>
      <c r="I21" s="15">
        <v>1758949.77</v>
      </c>
      <c r="J21" s="76">
        <f t="shared" si="3"/>
        <v>0.6985091645411134</v>
      </c>
      <c r="K21" s="152">
        <f t="shared" si="4"/>
        <v>0.010386084617815016</v>
      </c>
      <c r="L21" s="16">
        <v>1518167.71</v>
      </c>
      <c r="M21" s="16">
        <v>240782.06</v>
      </c>
      <c r="N21" s="73">
        <v>1518167.71</v>
      </c>
      <c r="O21" s="125">
        <f t="shared" si="5"/>
        <v>1</v>
      </c>
      <c r="P21" s="16">
        <f t="shared" si="6"/>
        <v>759198.6800000002</v>
      </c>
      <c r="R21" s="34" t="s">
        <v>50</v>
      </c>
      <c r="S21" s="35" t="s">
        <v>56</v>
      </c>
    </row>
    <row r="22" spans="1:19" s="45" customFormat="1" ht="24" outlineLevel="2">
      <c r="A22" s="37" t="s">
        <v>45</v>
      </c>
      <c r="B22" s="13">
        <v>1398000</v>
      </c>
      <c r="C22" s="14">
        <v>1877341.79</v>
      </c>
      <c r="D22" s="39">
        <v>629990</v>
      </c>
      <c r="E22" s="9">
        <f t="shared" si="0"/>
        <v>1247351.79</v>
      </c>
      <c r="F22" s="98">
        <f t="shared" si="1"/>
        <v>0.8922401931330473</v>
      </c>
      <c r="G22" s="13">
        <v>2645351.79</v>
      </c>
      <c r="H22" s="67">
        <f t="shared" si="2"/>
        <v>1.8922401931330473</v>
      </c>
      <c r="I22" s="15">
        <v>1253589.25</v>
      </c>
      <c r="J22" s="76">
        <f t="shared" si="3"/>
        <v>0.47388375895366264</v>
      </c>
      <c r="K22" s="152">
        <f t="shared" si="4"/>
        <v>0.007402078358657885</v>
      </c>
      <c r="L22" s="16">
        <v>414929.02</v>
      </c>
      <c r="M22" s="16">
        <v>838660.23</v>
      </c>
      <c r="N22" s="73">
        <v>414883</v>
      </c>
      <c r="O22" s="125">
        <f t="shared" si="5"/>
        <v>0.9998890894640244</v>
      </c>
      <c r="P22" s="16">
        <f t="shared" si="6"/>
        <v>1391762.54</v>
      </c>
      <c r="R22" s="34" t="s">
        <v>52</v>
      </c>
      <c r="S22" s="35" t="s">
        <v>58</v>
      </c>
    </row>
    <row r="23" spans="1:21" s="45" customFormat="1" ht="24" outlineLevel="2">
      <c r="A23" s="37" t="s">
        <v>41</v>
      </c>
      <c r="B23" s="13">
        <v>2106000</v>
      </c>
      <c r="C23" s="14">
        <v>1020180</v>
      </c>
      <c r="D23" s="39">
        <v>1778694</v>
      </c>
      <c r="E23" s="9">
        <f t="shared" si="0"/>
        <v>-758514</v>
      </c>
      <c r="F23" s="98">
        <f t="shared" si="1"/>
        <v>-0.3601680911680912</v>
      </c>
      <c r="G23" s="13">
        <v>1347486</v>
      </c>
      <c r="H23" s="67">
        <f t="shared" si="2"/>
        <v>0.6398319088319089</v>
      </c>
      <c r="I23" s="15">
        <v>1148573.71</v>
      </c>
      <c r="J23" s="76">
        <f t="shared" si="3"/>
        <v>0.8523826666844776</v>
      </c>
      <c r="K23" s="152">
        <f t="shared" si="4"/>
        <v>0.006781992269090053</v>
      </c>
      <c r="L23" s="16">
        <v>1101656.11</v>
      </c>
      <c r="M23" s="16">
        <v>46917.6</v>
      </c>
      <c r="N23" s="73">
        <v>1093721.86</v>
      </c>
      <c r="O23" s="125">
        <f t="shared" si="5"/>
        <v>0.9927978886260613</v>
      </c>
      <c r="P23" s="16">
        <f t="shared" si="6"/>
        <v>198912.29000000004</v>
      </c>
      <c r="Q23" s="5"/>
      <c r="R23" s="34" t="s">
        <v>50</v>
      </c>
      <c r="S23" s="35" t="s">
        <v>56</v>
      </c>
      <c r="T23" s="5"/>
      <c r="U23" s="5"/>
    </row>
    <row r="24" spans="1:21" ht="24" outlineLevel="2">
      <c r="A24" s="37" t="s">
        <v>22</v>
      </c>
      <c r="B24" s="13">
        <v>291300</v>
      </c>
      <c r="C24" s="14">
        <v>1494300</v>
      </c>
      <c r="D24" s="39">
        <v>291300</v>
      </c>
      <c r="E24" s="9">
        <f t="shared" si="0"/>
        <v>1203000</v>
      </c>
      <c r="F24" s="98">
        <f t="shared" si="1"/>
        <v>4.1297631307929965</v>
      </c>
      <c r="G24" s="13">
        <v>1494300</v>
      </c>
      <c r="H24" s="67">
        <f t="shared" si="2"/>
        <v>5.1297631307929965</v>
      </c>
      <c r="I24" s="15">
        <v>1116417.14</v>
      </c>
      <c r="J24" s="76">
        <f t="shared" si="3"/>
        <v>0.7471171384594792</v>
      </c>
      <c r="K24" s="152">
        <f t="shared" si="4"/>
        <v>0.006592117115896398</v>
      </c>
      <c r="L24" s="16">
        <v>336279.24</v>
      </c>
      <c r="M24" s="16">
        <v>780137.9</v>
      </c>
      <c r="N24" s="73">
        <v>336279.24</v>
      </c>
      <c r="O24" s="125">
        <f t="shared" si="5"/>
        <v>1</v>
      </c>
      <c r="P24" s="16">
        <f t="shared" si="6"/>
        <v>377882.8600000001</v>
      </c>
      <c r="Q24" s="45"/>
      <c r="R24" s="34" t="s">
        <v>49</v>
      </c>
      <c r="S24" s="49" t="s">
        <v>55</v>
      </c>
      <c r="T24" s="45"/>
      <c r="U24" s="45"/>
    </row>
    <row r="25" spans="1:21" ht="24" outlineLevel="2">
      <c r="A25" s="37" t="s">
        <v>31</v>
      </c>
      <c r="B25" s="13">
        <v>1479658</v>
      </c>
      <c r="C25" s="14">
        <v>1615146.42</v>
      </c>
      <c r="D25" s="39">
        <v>956572.46</v>
      </c>
      <c r="E25" s="9">
        <f t="shared" si="0"/>
        <v>658573.96</v>
      </c>
      <c r="F25" s="98">
        <f t="shared" si="1"/>
        <v>0.44508525618757844</v>
      </c>
      <c r="G25" s="13">
        <v>2138231.96</v>
      </c>
      <c r="H25" s="67">
        <f t="shared" si="2"/>
        <v>1.4450852561875784</v>
      </c>
      <c r="I25" s="15">
        <v>1098646.95</v>
      </c>
      <c r="J25" s="76">
        <f t="shared" si="3"/>
        <v>0.5138109291005079</v>
      </c>
      <c r="K25" s="152">
        <f t="shared" si="4"/>
        <v>0.0064871893344654085</v>
      </c>
      <c r="L25" s="16">
        <v>940500.97</v>
      </c>
      <c r="M25" s="16">
        <v>158145.98</v>
      </c>
      <c r="N25" s="73">
        <v>939141.71</v>
      </c>
      <c r="O25" s="125">
        <f t="shared" si="5"/>
        <v>0.9985547489653307</v>
      </c>
      <c r="P25" s="16">
        <f t="shared" si="6"/>
        <v>1039585.01</v>
      </c>
      <c r="Q25" s="45"/>
      <c r="R25" s="34" t="s">
        <v>50</v>
      </c>
      <c r="S25" s="35" t="s">
        <v>56</v>
      </c>
      <c r="T25" s="45"/>
      <c r="U25" s="45"/>
    </row>
    <row r="26" spans="1:19" ht="24" outlineLevel="2">
      <c r="A26" s="37" t="s">
        <v>25</v>
      </c>
      <c r="B26" s="13">
        <v>1011000</v>
      </c>
      <c r="C26" s="14">
        <v>1587623.71</v>
      </c>
      <c r="D26" s="39">
        <v>1300750</v>
      </c>
      <c r="E26" s="9">
        <f t="shared" si="0"/>
        <v>286873.70999999996</v>
      </c>
      <c r="F26" s="98">
        <f t="shared" si="1"/>
        <v>0.28375243323442134</v>
      </c>
      <c r="G26" s="13">
        <v>1297873.71</v>
      </c>
      <c r="H26" s="67">
        <f t="shared" si="2"/>
        <v>1.2837524332344212</v>
      </c>
      <c r="I26" s="15">
        <v>961071.59</v>
      </c>
      <c r="J26" s="76">
        <f t="shared" si="3"/>
        <v>0.7404970010525909</v>
      </c>
      <c r="K26" s="152">
        <f t="shared" si="4"/>
        <v>0.005674847018239765</v>
      </c>
      <c r="L26" s="16">
        <v>827074.96</v>
      </c>
      <c r="M26" s="16">
        <v>133996.63</v>
      </c>
      <c r="N26" s="73">
        <v>827074.96</v>
      </c>
      <c r="O26" s="125">
        <f t="shared" si="5"/>
        <v>1</v>
      </c>
      <c r="P26" s="16">
        <f t="shared" si="6"/>
        <v>336802.12</v>
      </c>
      <c r="Q26" s="5"/>
      <c r="R26" s="34" t="s">
        <v>49</v>
      </c>
      <c r="S26" s="49" t="s">
        <v>55</v>
      </c>
    </row>
    <row r="27" spans="1:19" ht="24" outlineLevel="2">
      <c r="A27" s="37" t="s">
        <v>20</v>
      </c>
      <c r="B27" s="13">
        <v>800000</v>
      </c>
      <c r="C27" s="14">
        <v>1161194.32</v>
      </c>
      <c r="D27" s="39">
        <v>718501.32</v>
      </c>
      <c r="E27" s="9">
        <f t="shared" si="0"/>
        <v>442693</v>
      </c>
      <c r="F27" s="98">
        <f t="shared" si="1"/>
        <v>0.55336625</v>
      </c>
      <c r="G27" s="13">
        <v>1242693</v>
      </c>
      <c r="H27" s="67">
        <f t="shared" si="2"/>
        <v>1.55336625</v>
      </c>
      <c r="I27" s="15">
        <v>882503.8</v>
      </c>
      <c r="J27" s="76">
        <f t="shared" si="3"/>
        <v>0.7101543180817789</v>
      </c>
      <c r="K27" s="152">
        <f t="shared" si="4"/>
        <v>0.005210927167262599</v>
      </c>
      <c r="L27" s="16">
        <v>821637.39</v>
      </c>
      <c r="M27" s="16">
        <v>60866.41</v>
      </c>
      <c r="N27" s="73">
        <v>821637.39</v>
      </c>
      <c r="O27" s="125">
        <f t="shared" si="5"/>
        <v>1</v>
      </c>
      <c r="P27" s="16">
        <f t="shared" si="6"/>
        <v>360189.19999999995</v>
      </c>
      <c r="Q27" s="5"/>
      <c r="R27" s="34" t="s">
        <v>49</v>
      </c>
      <c r="S27" s="49" t="s">
        <v>55</v>
      </c>
    </row>
    <row r="28" spans="1:21" s="45" customFormat="1" ht="24" outlineLevel="2">
      <c r="A28" s="37" t="s">
        <v>10</v>
      </c>
      <c r="B28" s="13">
        <v>1000000</v>
      </c>
      <c r="C28" s="14">
        <v>932240</v>
      </c>
      <c r="D28" s="39">
        <v>632240</v>
      </c>
      <c r="E28" s="9">
        <f t="shared" si="0"/>
        <v>300000</v>
      </c>
      <c r="F28" s="98">
        <f t="shared" si="1"/>
        <v>0.3</v>
      </c>
      <c r="G28" s="13">
        <v>1300000</v>
      </c>
      <c r="H28" s="67">
        <f t="shared" si="2"/>
        <v>1.3</v>
      </c>
      <c r="I28" s="15">
        <v>842832</v>
      </c>
      <c r="J28" s="76">
        <f t="shared" si="3"/>
        <v>0.6483323076923077</v>
      </c>
      <c r="K28" s="152">
        <f t="shared" si="4"/>
        <v>0.004976676776052716</v>
      </c>
      <c r="L28" s="16">
        <v>842832</v>
      </c>
      <c r="M28" s="16">
        <v>0</v>
      </c>
      <c r="N28" s="73">
        <v>842832</v>
      </c>
      <c r="O28" s="125">
        <f t="shared" si="5"/>
        <v>1</v>
      </c>
      <c r="P28" s="16">
        <f t="shared" si="6"/>
        <v>457168</v>
      </c>
      <c r="Q28" s="38"/>
      <c r="R28" s="34" t="s">
        <v>48</v>
      </c>
      <c r="S28" s="44" t="s">
        <v>59</v>
      </c>
      <c r="T28" s="38"/>
      <c r="U28" s="38"/>
    </row>
    <row r="29" spans="1:21" s="45" customFormat="1" ht="24" outlineLevel="2">
      <c r="A29" s="37" t="s">
        <v>36</v>
      </c>
      <c r="B29" s="13">
        <v>7579600</v>
      </c>
      <c r="C29" s="14">
        <v>585578.53</v>
      </c>
      <c r="D29" s="39">
        <v>1794000</v>
      </c>
      <c r="E29" s="9">
        <f t="shared" si="0"/>
        <v>-1208421.4699999997</v>
      </c>
      <c r="F29" s="98">
        <f t="shared" si="1"/>
        <v>-0.15943077075307402</v>
      </c>
      <c r="G29" s="13">
        <v>6371178.53</v>
      </c>
      <c r="H29" s="67">
        <f t="shared" si="2"/>
        <v>0.840569229246926</v>
      </c>
      <c r="I29" s="15">
        <v>785930.86</v>
      </c>
      <c r="J29" s="76">
        <f t="shared" si="3"/>
        <v>0.12335721818173567</v>
      </c>
      <c r="K29" s="152">
        <f t="shared" si="4"/>
        <v>0.00464069216468423</v>
      </c>
      <c r="L29" s="16">
        <v>726335.87</v>
      </c>
      <c r="M29" s="16">
        <v>59594.99</v>
      </c>
      <c r="N29" s="73">
        <v>726335.87</v>
      </c>
      <c r="O29" s="125">
        <f t="shared" si="5"/>
        <v>1</v>
      </c>
      <c r="P29" s="16">
        <f t="shared" si="6"/>
        <v>5585247.67</v>
      </c>
      <c r="Q29" s="5"/>
      <c r="R29" s="34" t="s">
        <v>50</v>
      </c>
      <c r="S29" s="35" t="s">
        <v>56</v>
      </c>
      <c r="T29" s="5"/>
      <c r="U29" s="5"/>
    </row>
    <row r="30" spans="1:21" s="45" customFormat="1" ht="24" outlineLevel="2">
      <c r="A30" s="37" t="s">
        <v>34</v>
      </c>
      <c r="B30" s="13">
        <v>357804</v>
      </c>
      <c r="C30" s="14">
        <v>568592.24</v>
      </c>
      <c r="D30" s="39">
        <v>152790</v>
      </c>
      <c r="E30" s="9">
        <f t="shared" si="0"/>
        <v>415802.24</v>
      </c>
      <c r="F30" s="98">
        <f t="shared" si="1"/>
        <v>1.1620950017327922</v>
      </c>
      <c r="G30" s="13">
        <v>773606.24</v>
      </c>
      <c r="H30" s="67">
        <f t="shared" si="2"/>
        <v>2.162095001732792</v>
      </c>
      <c r="I30" s="15">
        <v>528789.22</v>
      </c>
      <c r="J30" s="76">
        <f t="shared" si="3"/>
        <v>0.6835379456091254</v>
      </c>
      <c r="K30" s="152">
        <f t="shared" si="4"/>
        <v>0.0031223458893362265</v>
      </c>
      <c r="L30" s="16">
        <v>498087.89</v>
      </c>
      <c r="M30" s="16">
        <v>30701.33</v>
      </c>
      <c r="N30" s="73">
        <v>492650.89</v>
      </c>
      <c r="O30" s="125">
        <f t="shared" si="5"/>
        <v>0.9890842557926876</v>
      </c>
      <c r="P30" s="16">
        <f t="shared" si="6"/>
        <v>244817.02000000002</v>
      </c>
      <c r="Q30" s="5"/>
      <c r="R30" s="34" t="s">
        <v>50</v>
      </c>
      <c r="S30" s="35" t="s">
        <v>56</v>
      </c>
      <c r="T30" s="5"/>
      <c r="U30" s="5"/>
    </row>
    <row r="31" spans="1:19" s="45" customFormat="1" ht="24" outlineLevel="2">
      <c r="A31" s="37" t="s">
        <v>40</v>
      </c>
      <c r="B31" s="13">
        <v>600000</v>
      </c>
      <c r="C31" s="14">
        <v>1311787.88</v>
      </c>
      <c r="D31" s="39">
        <v>899000</v>
      </c>
      <c r="E31" s="9">
        <f t="shared" si="0"/>
        <v>412787.88</v>
      </c>
      <c r="F31" s="98">
        <f t="shared" si="1"/>
        <v>0.6879798</v>
      </c>
      <c r="G31" s="13">
        <v>1012787.88</v>
      </c>
      <c r="H31" s="67">
        <f t="shared" si="2"/>
        <v>1.6879798</v>
      </c>
      <c r="I31" s="15">
        <v>226928.15</v>
      </c>
      <c r="J31" s="76">
        <f t="shared" si="3"/>
        <v>0.22406286102080922</v>
      </c>
      <c r="K31" s="152">
        <f t="shared" si="4"/>
        <v>0.0013399444419974647</v>
      </c>
      <c r="L31" s="16">
        <v>226928.15</v>
      </c>
      <c r="M31" s="16">
        <v>0</v>
      </c>
      <c r="N31" s="73">
        <v>226928.15</v>
      </c>
      <c r="O31" s="125">
        <f t="shared" si="5"/>
        <v>1</v>
      </c>
      <c r="P31" s="16">
        <f t="shared" si="6"/>
        <v>785859.73</v>
      </c>
      <c r="R31" s="34" t="s">
        <v>50</v>
      </c>
      <c r="S31" s="35" t="s">
        <v>56</v>
      </c>
    </row>
    <row r="32" spans="1:21" ht="24" outlineLevel="2">
      <c r="A32" s="37" t="s">
        <v>16</v>
      </c>
      <c r="B32" s="13">
        <v>236000</v>
      </c>
      <c r="C32" s="14">
        <v>3148152.94</v>
      </c>
      <c r="D32" s="39">
        <v>2461351.44</v>
      </c>
      <c r="E32" s="9">
        <f t="shared" si="0"/>
        <v>686801.5</v>
      </c>
      <c r="F32" s="98">
        <f t="shared" si="1"/>
        <v>2.910175847457627</v>
      </c>
      <c r="G32" s="13">
        <v>922801.5</v>
      </c>
      <c r="H32" s="67">
        <f t="shared" si="2"/>
        <v>3.910175847457627</v>
      </c>
      <c r="I32" s="15">
        <v>139829.36</v>
      </c>
      <c r="J32" s="76">
        <f t="shared" si="3"/>
        <v>0.15152701854082376</v>
      </c>
      <c r="K32" s="152">
        <f t="shared" si="4"/>
        <v>0.0008256515278517125</v>
      </c>
      <c r="L32" s="16">
        <v>102650.88</v>
      </c>
      <c r="M32" s="16">
        <v>37178.48</v>
      </c>
      <c r="N32" s="73">
        <v>102650.88</v>
      </c>
      <c r="O32" s="125">
        <f t="shared" si="5"/>
        <v>1</v>
      </c>
      <c r="P32" s="16">
        <f t="shared" si="6"/>
        <v>782972.14</v>
      </c>
      <c r="Q32" s="45"/>
      <c r="R32" s="34" t="s">
        <v>49</v>
      </c>
      <c r="S32" s="49" t="s">
        <v>55</v>
      </c>
      <c r="T32" s="45"/>
      <c r="U32" s="45"/>
    </row>
    <row r="33" spans="1:21" ht="24" outlineLevel="2">
      <c r="A33" s="37" t="s">
        <v>38</v>
      </c>
      <c r="B33" s="13">
        <v>132000</v>
      </c>
      <c r="C33" s="14">
        <v>510191.46</v>
      </c>
      <c r="D33" s="39">
        <v>103020</v>
      </c>
      <c r="E33" s="9">
        <f t="shared" si="0"/>
        <v>407171.45999999996</v>
      </c>
      <c r="F33" s="98">
        <f t="shared" si="1"/>
        <v>3.0846322727272724</v>
      </c>
      <c r="G33" s="13">
        <v>539171.46</v>
      </c>
      <c r="H33" s="67">
        <f t="shared" si="2"/>
        <v>4.084632272727273</v>
      </c>
      <c r="I33" s="15">
        <v>103431.27</v>
      </c>
      <c r="J33" s="76">
        <f t="shared" si="3"/>
        <v>0.19183372576879348</v>
      </c>
      <c r="K33" s="152">
        <f t="shared" si="4"/>
        <v>0.0006107314379694151</v>
      </c>
      <c r="L33" s="16">
        <v>79530.15</v>
      </c>
      <c r="M33" s="16">
        <v>23901.12</v>
      </c>
      <c r="N33" s="73">
        <v>79530.15</v>
      </c>
      <c r="O33" s="125">
        <f t="shared" si="5"/>
        <v>1</v>
      </c>
      <c r="P33" s="16">
        <f t="shared" si="6"/>
        <v>435740.18999999994</v>
      </c>
      <c r="Q33" s="45"/>
      <c r="R33" s="34" t="s">
        <v>50</v>
      </c>
      <c r="S33" s="35" t="s">
        <v>56</v>
      </c>
      <c r="T33" s="45"/>
      <c r="U33" s="45"/>
    </row>
    <row r="34" spans="1:19" ht="24" outlineLevel="2">
      <c r="A34" s="37" t="s">
        <v>17</v>
      </c>
      <c r="B34" s="13">
        <v>762460</v>
      </c>
      <c r="C34" s="14">
        <v>48960</v>
      </c>
      <c r="D34" s="39">
        <v>149760</v>
      </c>
      <c r="E34" s="9">
        <f t="shared" si="0"/>
        <v>-100800</v>
      </c>
      <c r="F34" s="98">
        <f t="shared" si="1"/>
        <v>-0.13220365658526348</v>
      </c>
      <c r="G34" s="13">
        <v>661660</v>
      </c>
      <c r="H34" s="67">
        <f t="shared" si="2"/>
        <v>0.8677963434147365</v>
      </c>
      <c r="I34" s="15">
        <v>50721.35</v>
      </c>
      <c r="J34" s="76">
        <f t="shared" si="3"/>
        <v>0.07665772451107819</v>
      </c>
      <c r="K34" s="152">
        <f t="shared" si="4"/>
        <v>0.00029949475648176794</v>
      </c>
      <c r="L34" s="16">
        <v>47939.55</v>
      </c>
      <c r="M34" s="16">
        <v>2781.8</v>
      </c>
      <c r="N34" s="73">
        <v>47939.55</v>
      </c>
      <c r="O34" s="125">
        <f t="shared" si="5"/>
        <v>1</v>
      </c>
      <c r="P34" s="16">
        <f t="shared" si="6"/>
        <v>610938.65</v>
      </c>
      <c r="Q34" s="5"/>
      <c r="R34" s="34" t="s">
        <v>49</v>
      </c>
      <c r="S34" s="49" t="s">
        <v>55</v>
      </c>
    </row>
    <row r="35" spans="1:21" ht="24" outlineLevel="2">
      <c r="A35" s="37" t="s">
        <v>13</v>
      </c>
      <c r="B35" s="13">
        <v>1067000</v>
      </c>
      <c r="C35" s="14">
        <v>197830.42</v>
      </c>
      <c r="D35" s="39">
        <v>69000</v>
      </c>
      <c r="E35" s="9">
        <f t="shared" si="0"/>
        <v>128830.41999999993</v>
      </c>
      <c r="F35" s="98">
        <f t="shared" si="1"/>
        <v>0.12074078725398306</v>
      </c>
      <c r="G35" s="13">
        <v>1195830.42</v>
      </c>
      <c r="H35" s="67">
        <f t="shared" si="2"/>
        <v>1.120740787253983</v>
      </c>
      <c r="I35" s="15">
        <v>46800.81</v>
      </c>
      <c r="J35" s="76">
        <f t="shared" si="3"/>
        <v>0.03913666119983802</v>
      </c>
      <c r="K35" s="152">
        <f t="shared" si="4"/>
        <v>0.00027634511293763846</v>
      </c>
      <c r="L35" s="16">
        <v>38836.3</v>
      </c>
      <c r="M35" s="16">
        <v>7964.51</v>
      </c>
      <c r="N35" s="73">
        <v>37852.3</v>
      </c>
      <c r="O35" s="125">
        <f t="shared" si="5"/>
        <v>0.9746628798314979</v>
      </c>
      <c r="P35" s="16">
        <f t="shared" si="6"/>
        <v>1149029.6099999999</v>
      </c>
      <c r="Q35" s="45"/>
      <c r="R35" s="34" t="s">
        <v>48</v>
      </c>
      <c r="S35" s="44" t="s">
        <v>59</v>
      </c>
      <c r="T35" s="45"/>
      <c r="U35" s="45"/>
    </row>
    <row r="36" spans="1:21" s="45" customFormat="1" ht="24" outlineLevel="2">
      <c r="A36" s="37" t="s">
        <v>12</v>
      </c>
      <c r="B36" s="13">
        <v>312702</v>
      </c>
      <c r="C36" s="14">
        <v>182420.64</v>
      </c>
      <c r="D36" s="39">
        <v>127500</v>
      </c>
      <c r="E36" s="9">
        <f t="shared" si="0"/>
        <v>54920.640000000014</v>
      </c>
      <c r="F36" s="98">
        <f t="shared" si="1"/>
        <v>0.17563251913962818</v>
      </c>
      <c r="G36" s="13">
        <v>367622.64</v>
      </c>
      <c r="H36" s="67">
        <f t="shared" si="2"/>
        <v>1.1756325191396282</v>
      </c>
      <c r="I36" s="15">
        <v>41853.96</v>
      </c>
      <c r="J36" s="76">
        <f t="shared" si="3"/>
        <v>0.11385033304804078</v>
      </c>
      <c r="K36" s="152">
        <f t="shared" si="4"/>
        <v>0.00024713540861979533</v>
      </c>
      <c r="L36" s="16">
        <v>31020.25</v>
      </c>
      <c r="M36" s="16">
        <v>10833.71</v>
      </c>
      <c r="N36" s="73">
        <v>20558.47</v>
      </c>
      <c r="O36" s="125">
        <f t="shared" si="5"/>
        <v>0.6627435304357637</v>
      </c>
      <c r="P36" s="16">
        <f t="shared" si="6"/>
        <v>325768.68</v>
      </c>
      <c r="Q36" s="5"/>
      <c r="R36" s="34" t="s">
        <v>48</v>
      </c>
      <c r="S36" s="44" t="s">
        <v>59</v>
      </c>
      <c r="T36" s="5"/>
      <c r="U36" s="5"/>
    </row>
    <row r="37" spans="1:19" s="45" customFormat="1" ht="12" outlineLevel="2">
      <c r="A37" s="37" t="s">
        <v>14</v>
      </c>
      <c r="B37" s="13">
        <v>110000</v>
      </c>
      <c r="C37" s="14">
        <v>115183.07</v>
      </c>
      <c r="D37" s="39">
        <v>66343.83</v>
      </c>
      <c r="E37" s="9">
        <f t="shared" si="0"/>
        <v>48839.23999999999</v>
      </c>
      <c r="F37" s="98">
        <f t="shared" si="1"/>
        <v>0.44399309090909084</v>
      </c>
      <c r="G37" s="13">
        <v>158839.24</v>
      </c>
      <c r="H37" s="67">
        <f t="shared" si="2"/>
        <v>1.4439930909090908</v>
      </c>
      <c r="I37" s="15">
        <v>37122.5</v>
      </c>
      <c r="J37" s="76">
        <f t="shared" si="3"/>
        <v>0.23371114089944023</v>
      </c>
      <c r="K37" s="152">
        <f t="shared" si="4"/>
        <v>0.0002191975193383936</v>
      </c>
      <c r="L37" s="16">
        <v>34431.5</v>
      </c>
      <c r="M37" s="16">
        <v>2691</v>
      </c>
      <c r="N37" s="73">
        <v>34431.5</v>
      </c>
      <c r="O37" s="125">
        <f t="shared" si="5"/>
        <v>1</v>
      </c>
      <c r="P37" s="16">
        <f t="shared" si="6"/>
        <v>121716.73999999999</v>
      </c>
      <c r="R37" s="34" t="s">
        <v>48</v>
      </c>
      <c r="S37" s="44" t="s">
        <v>59</v>
      </c>
    </row>
    <row r="38" spans="1:21" s="45" customFormat="1" ht="24" outlineLevel="2">
      <c r="A38" s="37" t="s">
        <v>18</v>
      </c>
      <c r="B38" s="13">
        <v>140000</v>
      </c>
      <c r="C38" s="14">
        <v>257000</v>
      </c>
      <c r="D38" s="39">
        <v>98000</v>
      </c>
      <c r="E38" s="9">
        <f t="shared" si="0"/>
        <v>159000</v>
      </c>
      <c r="F38" s="98">
        <f t="shared" si="1"/>
        <v>1.1357142857142857</v>
      </c>
      <c r="G38" s="13">
        <v>299000</v>
      </c>
      <c r="H38" s="67">
        <f t="shared" si="2"/>
        <v>2.1357142857142857</v>
      </c>
      <c r="I38" s="15">
        <v>33048.4</v>
      </c>
      <c r="J38" s="76">
        <f t="shared" si="3"/>
        <v>0.11052976588628763</v>
      </c>
      <c r="K38" s="152">
        <f t="shared" si="4"/>
        <v>0.0001951411488478138</v>
      </c>
      <c r="L38" s="16">
        <v>27998.4</v>
      </c>
      <c r="M38" s="16">
        <v>5050</v>
      </c>
      <c r="N38" s="73">
        <v>27998.4</v>
      </c>
      <c r="O38" s="125">
        <f t="shared" si="5"/>
        <v>1</v>
      </c>
      <c r="P38" s="16">
        <f t="shared" si="6"/>
        <v>265951.6</v>
      </c>
      <c r="Q38" s="5"/>
      <c r="R38" s="34" t="s">
        <v>49</v>
      </c>
      <c r="S38" s="49" t="s">
        <v>55</v>
      </c>
      <c r="T38" s="5"/>
      <c r="U38" s="5"/>
    </row>
    <row r="39" spans="1:19" s="45" customFormat="1" ht="24" outlineLevel="2">
      <c r="A39" s="37" t="s">
        <v>39</v>
      </c>
      <c r="B39" s="13">
        <v>120000</v>
      </c>
      <c r="C39" s="14">
        <v>77600</v>
      </c>
      <c r="D39" s="39">
        <v>51600</v>
      </c>
      <c r="E39" s="9">
        <f t="shared" si="0"/>
        <v>26000</v>
      </c>
      <c r="F39" s="98">
        <f t="shared" si="1"/>
        <v>0.21666666666666667</v>
      </c>
      <c r="G39" s="13">
        <v>146000</v>
      </c>
      <c r="H39" s="67">
        <f t="shared" si="2"/>
        <v>1.2166666666666666</v>
      </c>
      <c r="I39" s="15">
        <v>16654.93</v>
      </c>
      <c r="J39" s="76">
        <f t="shared" si="3"/>
        <v>0.11407486301369864</v>
      </c>
      <c r="K39" s="152">
        <f t="shared" si="4"/>
        <v>9.834249688880307E-05</v>
      </c>
      <c r="L39" s="16">
        <v>14562.13</v>
      </c>
      <c r="M39" s="16">
        <v>2092.8</v>
      </c>
      <c r="N39" s="73">
        <v>14562.13</v>
      </c>
      <c r="O39" s="125">
        <f t="shared" si="5"/>
        <v>1</v>
      </c>
      <c r="P39" s="16">
        <f t="shared" si="6"/>
        <v>129345.07</v>
      </c>
      <c r="R39" s="34" t="s">
        <v>50</v>
      </c>
      <c r="S39" s="35" t="s">
        <v>56</v>
      </c>
    </row>
    <row r="40" spans="1:21" ht="12" outlineLevel="2">
      <c r="A40" s="37" t="s">
        <v>46</v>
      </c>
      <c r="B40" s="13">
        <v>500000</v>
      </c>
      <c r="C40" s="14">
        <v>100000</v>
      </c>
      <c r="D40" s="39">
        <v>105000</v>
      </c>
      <c r="E40" s="9">
        <f t="shared" si="0"/>
        <v>-5000</v>
      </c>
      <c r="F40" s="98">
        <f t="shared" si="1"/>
        <v>-0.01</v>
      </c>
      <c r="G40" s="13">
        <v>495000</v>
      </c>
      <c r="H40" s="67">
        <f t="shared" si="2"/>
        <v>0.99</v>
      </c>
      <c r="I40" s="15">
        <v>0</v>
      </c>
      <c r="J40" s="76">
        <f t="shared" si="3"/>
        <v>0</v>
      </c>
      <c r="K40" s="152">
        <f t="shared" si="4"/>
        <v>0</v>
      </c>
      <c r="L40" s="16">
        <v>0</v>
      </c>
      <c r="M40" s="16">
        <v>0</v>
      </c>
      <c r="N40" s="73">
        <v>0</v>
      </c>
      <c r="O40" s="125"/>
      <c r="P40" s="16">
        <f t="shared" si="6"/>
        <v>495000</v>
      </c>
      <c r="Q40" s="45"/>
      <c r="R40" s="34" t="s">
        <v>52</v>
      </c>
      <c r="S40" s="35" t="s">
        <v>58</v>
      </c>
      <c r="T40" s="45"/>
      <c r="U40" s="45"/>
    </row>
    <row r="41" spans="1:21" ht="24" outlineLevel="2">
      <c r="A41" s="37" t="s">
        <v>30</v>
      </c>
      <c r="B41" s="13">
        <v>235000</v>
      </c>
      <c r="C41" s="14">
        <v>102673.18</v>
      </c>
      <c r="D41" s="39">
        <v>20000</v>
      </c>
      <c r="E41" s="9">
        <f t="shared" si="0"/>
        <v>82673.18</v>
      </c>
      <c r="F41" s="98">
        <f t="shared" si="1"/>
        <v>0.3518007659574468</v>
      </c>
      <c r="G41" s="13">
        <v>317673.18</v>
      </c>
      <c r="H41" s="67">
        <f t="shared" si="2"/>
        <v>1.3518007659574467</v>
      </c>
      <c r="I41" s="15">
        <v>0</v>
      </c>
      <c r="J41" s="76">
        <f t="shared" si="3"/>
        <v>0</v>
      </c>
      <c r="K41" s="152">
        <f t="shared" si="4"/>
        <v>0</v>
      </c>
      <c r="L41" s="16">
        <v>0</v>
      </c>
      <c r="M41" s="16">
        <v>0</v>
      </c>
      <c r="N41" s="73">
        <v>0</v>
      </c>
      <c r="O41" s="125"/>
      <c r="P41" s="16">
        <f t="shared" si="6"/>
        <v>317673.18</v>
      </c>
      <c r="Q41" s="45"/>
      <c r="R41" s="34" t="s">
        <v>50</v>
      </c>
      <c r="S41" s="35" t="s">
        <v>56</v>
      </c>
      <c r="T41" s="45"/>
      <c r="U41" s="45"/>
    </row>
    <row r="42" spans="1:19" ht="24" outlineLevel="2">
      <c r="A42" s="37" t="s">
        <v>11</v>
      </c>
      <c r="B42" s="13">
        <v>40000</v>
      </c>
      <c r="C42" s="14">
        <v>0</v>
      </c>
      <c r="D42" s="39">
        <v>0</v>
      </c>
      <c r="E42" s="9">
        <f t="shared" si="0"/>
        <v>0</v>
      </c>
      <c r="F42" s="98">
        <f t="shared" si="1"/>
        <v>0</v>
      </c>
      <c r="G42" s="13">
        <v>40000</v>
      </c>
      <c r="H42" s="67">
        <f t="shared" si="2"/>
        <v>1</v>
      </c>
      <c r="I42" s="15">
        <v>0</v>
      </c>
      <c r="J42" s="76">
        <f t="shared" si="3"/>
        <v>0</v>
      </c>
      <c r="K42" s="152">
        <f t="shared" si="4"/>
        <v>0</v>
      </c>
      <c r="L42" s="16">
        <v>0</v>
      </c>
      <c r="M42" s="16">
        <v>0</v>
      </c>
      <c r="N42" s="73">
        <v>0</v>
      </c>
      <c r="O42" s="125"/>
      <c r="P42" s="16">
        <f t="shared" si="6"/>
        <v>40000</v>
      </c>
      <c r="Q42" s="5"/>
      <c r="R42" s="34" t="s">
        <v>48</v>
      </c>
      <c r="S42" s="44" t="s">
        <v>59</v>
      </c>
    </row>
    <row r="43" spans="1:21" ht="24" outlineLevel="2">
      <c r="A43" s="37" t="s">
        <v>24</v>
      </c>
      <c r="B43" s="13">
        <v>30000</v>
      </c>
      <c r="C43" s="14">
        <v>0</v>
      </c>
      <c r="D43" s="39">
        <v>0</v>
      </c>
      <c r="E43" s="9">
        <f t="shared" si="0"/>
        <v>0</v>
      </c>
      <c r="F43" s="98">
        <f t="shared" si="1"/>
        <v>0</v>
      </c>
      <c r="G43" s="13">
        <v>30000</v>
      </c>
      <c r="H43" s="67">
        <f t="shared" si="2"/>
        <v>1</v>
      </c>
      <c r="I43" s="15">
        <v>0</v>
      </c>
      <c r="J43" s="76">
        <f t="shared" si="3"/>
        <v>0</v>
      </c>
      <c r="K43" s="152">
        <f t="shared" si="4"/>
        <v>0</v>
      </c>
      <c r="L43" s="16">
        <v>0</v>
      </c>
      <c r="M43" s="16">
        <v>0</v>
      </c>
      <c r="N43" s="73">
        <v>0</v>
      </c>
      <c r="O43" s="125"/>
      <c r="P43" s="16">
        <f t="shared" si="6"/>
        <v>30000</v>
      </c>
      <c r="Q43" s="45"/>
      <c r="R43" s="34" t="s">
        <v>49</v>
      </c>
      <c r="S43" s="49" t="s">
        <v>55</v>
      </c>
      <c r="T43" s="45"/>
      <c r="U43" s="45"/>
    </row>
    <row r="44" spans="1:19" s="45" customFormat="1" ht="24" outlineLevel="2">
      <c r="A44" s="37" t="s">
        <v>37</v>
      </c>
      <c r="B44" s="13">
        <v>28000</v>
      </c>
      <c r="C44" s="14">
        <v>0</v>
      </c>
      <c r="D44" s="39">
        <v>0</v>
      </c>
      <c r="E44" s="9">
        <f t="shared" si="0"/>
        <v>0</v>
      </c>
      <c r="F44" s="98">
        <f t="shared" si="1"/>
        <v>0</v>
      </c>
      <c r="G44" s="13">
        <v>28000</v>
      </c>
      <c r="H44" s="67">
        <f t="shared" si="2"/>
        <v>1</v>
      </c>
      <c r="I44" s="15">
        <v>0</v>
      </c>
      <c r="J44" s="76">
        <f t="shared" si="3"/>
        <v>0</v>
      </c>
      <c r="K44" s="152">
        <f t="shared" si="4"/>
        <v>0</v>
      </c>
      <c r="L44" s="16">
        <v>0</v>
      </c>
      <c r="M44" s="16">
        <v>0</v>
      </c>
      <c r="N44" s="73">
        <v>0</v>
      </c>
      <c r="O44" s="125"/>
      <c r="P44" s="16">
        <f t="shared" si="6"/>
        <v>28000</v>
      </c>
      <c r="R44" s="34" t="s">
        <v>50</v>
      </c>
      <c r="S44" s="35" t="s">
        <v>56</v>
      </c>
    </row>
    <row r="45" spans="1:19" s="45" customFormat="1" ht="24.75" outlineLevel="2" thickBot="1">
      <c r="A45" s="139" t="s">
        <v>23</v>
      </c>
      <c r="B45" s="140">
        <v>41600</v>
      </c>
      <c r="C45" s="141">
        <v>165535.87</v>
      </c>
      <c r="D45" s="142">
        <v>195535.87</v>
      </c>
      <c r="E45" s="140">
        <f t="shared" si="0"/>
        <v>-30000</v>
      </c>
      <c r="F45" s="143">
        <f t="shared" si="1"/>
        <v>-0.7211538461538461</v>
      </c>
      <c r="G45" s="140">
        <v>11600</v>
      </c>
      <c r="H45" s="144">
        <f t="shared" si="2"/>
        <v>0.27884615384615385</v>
      </c>
      <c r="I45" s="145">
        <v>0</v>
      </c>
      <c r="J45" s="146">
        <f t="shared" si="3"/>
        <v>0</v>
      </c>
      <c r="K45" s="153">
        <f t="shared" si="4"/>
        <v>0</v>
      </c>
      <c r="L45" s="147">
        <v>0</v>
      </c>
      <c r="M45" s="147">
        <v>0</v>
      </c>
      <c r="N45" s="148">
        <v>0</v>
      </c>
      <c r="O45" s="149"/>
      <c r="P45" s="147">
        <f t="shared" si="6"/>
        <v>11600</v>
      </c>
      <c r="R45" s="34" t="s">
        <v>49</v>
      </c>
      <c r="S45" s="49" t="s">
        <v>55</v>
      </c>
    </row>
    <row r="46" ht="6" customHeight="1" thickBot="1">
      <c r="O46" s="127"/>
    </row>
    <row r="47" spans="1:19" s="45" customFormat="1" ht="12.75" thickBot="1">
      <c r="A47" s="53" t="s">
        <v>7</v>
      </c>
      <c r="B47" s="22">
        <f>SUBTOTAL(9,B7:B45)</f>
        <v>216444465</v>
      </c>
      <c r="C47" s="23">
        <f>SUBTOTAL(9,C7:C45)</f>
        <v>104313089.33999999</v>
      </c>
      <c r="D47" s="56">
        <f>SUBTOTAL(9,D7:D45)</f>
        <v>90820410.63999999</v>
      </c>
      <c r="E47" s="22">
        <f>G47-B47</f>
        <v>13492678.700000048</v>
      </c>
      <c r="F47" s="128">
        <f>E47/B47</f>
        <v>0.062337832016171206</v>
      </c>
      <c r="G47" s="22">
        <f>SUBTOTAL(9,G7:G45)</f>
        <v>229937143.70000005</v>
      </c>
      <c r="H47" s="123">
        <f>G47/B47</f>
        <v>1.0623378320161712</v>
      </c>
      <c r="I47" s="24">
        <f>SUBTOTAL(9,I7:I45)</f>
        <v>169356387.39000005</v>
      </c>
      <c r="J47" s="128">
        <f>I47/G47</f>
        <v>0.7365334050202869</v>
      </c>
      <c r="K47" s="154">
        <f>I47/169356387.39</f>
        <v>1.0000000000000004</v>
      </c>
      <c r="L47" s="25">
        <f>SUBTOTAL(9,L7:L45)</f>
        <v>158704014.55000007</v>
      </c>
      <c r="M47" s="25">
        <f>SUBTOTAL(9,M7:M45)</f>
        <v>10652372.840000004</v>
      </c>
      <c r="N47" s="75">
        <f>SUBTOTAL(9,N7:N45)</f>
        <v>158319023.06000006</v>
      </c>
      <c r="O47" s="128">
        <f>N47/L47</f>
        <v>0.9975741540559535</v>
      </c>
      <c r="P47" s="25">
        <f>G47-I47</f>
        <v>60580756.31</v>
      </c>
      <c r="R47" s="54" t="s">
        <v>53</v>
      </c>
      <c r="S47" s="55"/>
    </row>
    <row r="48" ht="12">
      <c r="A48" s="57" t="s">
        <v>86</v>
      </c>
    </row>
    <row r="49" ht="12">
      <c r="A49" s="57"/>
    </row>
    <row r="50" spans="2:16" ht="12.75">
      <c r="B50" s="156">
        <v>0.06</v>
      </c>
      <c r="C50" s="180" t="s">
        <v>92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1"/>
    </row>
    <row r="51" spans="2:16" ht="23.25" customHeight="1">
      <c r="B51" s="157">
        <v>0.657</v>
      </c>
      <c r="C51" s="180" t="s">
        <v>94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1"/>
    </row>
    <row r="52" spans="2:16" ht="19.5" customHeight="1">
      <c r="B52" s="158" t="s">
        <v>95</v>
      </c>
      <c r="C52" s="180" t="s">
        <v>97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/>
    </row>
    <row r="53" spans="2:16" ht="27" customHeight="1">
      <c r="B53" s="158" t="s">
        <v>96</v>
      </c>
      <c r="C53" s="180" t="s">
        <v>98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</row>
    <row r="54" spans="2:7" ht="12" customHeight="1">
      <c r="B54" s="183" t="s">
        <v>99</v>
      </c>
      <c r="C54" s="183"/>
      <c r="D54" s="183"/>
      <c r="E54" s="183"/>
      <c r="F54" s="184"/>
      <c r="G54" s="183"/>
    </row>
    <row r="55" ht="12" customHeight="1">
      <c r="B55" s="183" t="s">
        <v>100</v>
      </c>
    </row>
    <row r="58" spans="3:21" ht="12">
      <c r="C58" s="169"/>
      <c r="U58" s="183"/>
    </row>
  </sheetData>
  <sheetProtection selectLockedCells="1" selectUnlockedCells="1"/>
  <mergeCells count="11">
    <mergeCell ref="A2:P2"/>
    <mergeCell ref="C51:P51"/>
    <mergeCell ref="C50:P50"/>
    <mergeCell ref="C52:P52"/>
    <mergeCell ref="C53:P53"/>
    <mergeCell ref="A5:A6"/>
    <mergeCell ref="E5:F5"/>
    <mergeCell ref="G5:H5"/>
    <mergeCell ref="N5:O5"/>
    <mergeCell ref="P5:P6"/>
    <mergeCell ref="I5:K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3"/>
  <ignoredErrors>
    <ignoredError sqref="H4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6.8515625" defaultRowHeight="12.75" outlineLevelRow="2"/>
  <cols>
    <col min="1" max="1" width="49.7109375" style="27" customWidth="1"/>
    <col min="2" max="2" width="11.7109375" style="5" bestFit="1" customWidth="1"/>
    <col min="3" max="3" width="11.421875" style="5" bestFit="1" customWidth="1"/>
    <col min="4" max="4" width="10.8515625" style="5" bestFit="1" customWidth="1"/>
    <col min="5" max="5" width="11.00390625" style="5" bestFit="1" customWidth="1"/>
    <col min="6" max="6" width="4.8515625" style="110" bestFit="1" customWidth="1"/>
    <col min="7" max="7" width="11.7109375" style="5" bestFit="1" customWidth="1"/>
    <col min="8" max="8" width="4.8515625" style="28" bestFit="1" customWidth="1"/>
    <col min="9" max="9" width="11.7109375" style="5" bestFit="1" customWidth="1"/>
    <col min="10" max="10" width="4.00390625" style="110" bestFit="1" customWidth="1"/>
    <col min="11" max="11" width="11.7109375" style="5" bestFit="1" customWidth="1"/>
    <col min="12" max="12" width="10.8515625" style="5" bestFit="1" customWidth="1"/>
    <col min="13" max="13" width="11.7109375" style="5" bestFit="1" customWidth="1"/>
    <col min="14" max="14" width="7.00390625" style="68" bestFit="1" customWidth="1"/>
    <col min="15" max="15" width="10.8515625" style="58" bestFit="1" customWidth="1"/>
    <col min="16" max="16" width="9.57421875" style="58" customWidth="1"/>
    <col min="17" max="17" width="10.7109375" style="5" hidden="1" customWidth="1"/>
    <col min="18" max="18" width="22.140625" style="5" hidden="1" customWidth="1"/>
    <col min="19" max="19" width="13.00390625" style="5" hidden="1" customWidth="1"/>
    <col min="20" max="20" width="12.7109375" style="5" hidden="1" customWidth="1"/>
    <col min="21" max="16384" width="6.8515625" style="5" customWidth="1"/>
  </cols>
  <sheetData>
    <row r="1" spans="1:20" ht="12">
      <c r="A1" s="26"/>
      <c r="B1" s="1"/>
      <c r="C1" s="1"/>
      <c r="D1" s="1"/>
      <c r="E1" s="2"/>
      <c r="F1" s="108"/>
      <c r="G1" s="2"/>
      <c r="H1" s="66"/>
      <c r="I1" s="1"/>
      <c r="J1" s="108"/>
      <c r="K1" s="1"/>
      <c r="L1" s="1"/>
      <c r="M1" s="1"/>
      <c r="N1" s="111"/>
      <c r="O1" s="5"/>
      <c r="P1" s="5"/>
      <c r="S1" s="1"/>
      <c r="T1" s="1"/>
    </row>
    <row r="2" spans="1:20" ht="15.75">
      <c r="A2" s="185" t="s">
        <v>103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  <c r="S2" s="1"/>
      <c r="T2" s="1"/>
    </row>
    <row r="3" spans="1:20" ht="12">
      <c r="A3" s="26"/>
      <c r="B3" s="1"/>
      <c r="C3" s="1"/>
      <c r="D3" s="1"/>
      <c r="E3" s="2"/>
      <c r="F3" s="108"/>
      <c r="G3" s="2"/>
      <c r="H3" s="66"/>
      <c r="I3" s="1"/>
      <c r="J3" s="108"/>
      <c r="K3" s="1"/>
      <c r="L3" s="1"/>
      <c r="M3" s="1"/>
      <c r="N3" s="111"/>
      <c r="O3" s="5"/>
      <c r="P3" s="5"/>
      <c r="S3" s="1"/>
      <c r="T3" s="1"/>
    </row>
    <row r="4" spans="1:19" ht="12.75" thickBot="1">
      <c r="A4" s="5"/>
      <c r="B4" s="1"/>
      <c r="C4" s="1"/>
      <c r="D4" s="1"/>
      <c r="E4" s="1"/>
      <c r="F4" s="108"/>
      <c r="G4" s="1"/>
      <c r="H4" s="66"/>
      <c r="I4" s="1"/>
      <c r="J4" s="108"/>
      <c r="K4" s="1"/>
      <c r="L4" s="1"/>
      <c r="M4" s="1"/>
      <c r="N4" s="111"/>
      <c r="O4" s="5"/>
      <c r="P4" s="5"/>
      <c r="S4" s="1"/>
    </row>
    <row r="5" spans="1:15" ht="24.75" thickBot="1">
      <c r="A5" s="172" t="s">
        <v>82</v>
      </c>
      <c r="B5" s="3" t="s">
        <v>1</v>
      </c>
      <c r="C5" s="4" t="s">
        <v>2</v>
      </c>
      <c r="D5" s="61" t="s">
        <v>3</v>
      </c>
      <c r="E5" s="178" t="s">
        <v>72</v>
      </c>
      <c r="F5" s="179"/>
      <c r="G5" s="178" t="s">
        <v>4</v>
      </c>
      <c r="H5" s="179"/>
      <c r="I5" s="178" t="s">
        <v>75</v>
      </c>
      <c r="J5" s="179"/>
      <c r="K5" s="64" t="s">
        <v>76</v>
      </c>
      <c r="L5" s="71" t="s">
        <v>74</v>
      </c>
      <c r="M5" s="178" t="s">
        <v>78</v>
      </c>
      <c r="N5" s="179"/>
      <c r="O5" s="172" t="s">
        <v>70</v>
      </c>
    </row>
    <row r="6" spans="1:20" s="28" customFormat="1" ht="24.75" thickBot="1">
      <c r="A6" s="182"/>
      <c r="B6" s="6" t="s">
        <v>73</v>
      </c>
      <c r="C6" s="7" t="s">
        <v>73</v>
      </c>
      <c r="D6" s="8" t="s">
        <v>73</v>
      </c>
      <c r="E6" s="6" t="s">
        <v>73</v>
      </c>
      <c r="F6" s="8" t="s">
        <v>71</v>
      </c>
      <c r="G6" s="6" t="s">
        <v>73</v>
      </c>
      <c r="H6" s="8" t="s">
        <v>71</v>
      </c>
      <c r="I6" s="63" t="s">
        <v>73</v>
      </c>
      <c r="J6" s="8" t="s">
        <v>71</v>
      </c>
      <c r="K6" s="59" t="s">
        <v>73</v>
      </c>
      <c r="L6" s="69" t="s">
        <v>77</v>
      </c>
      <c r="M6" s="63" t="s">
        <v>73</v>
      </c>
      <c r="N6" s="8" t="s">
        <v>71</v>
      </c>
      <c r="O6" s="182"/>
      <c r="Q6" s="29" t="s">
        <v>0</v>
      </c>
      <c r="R6" s="30" t="s">
        <v>60</v>
      </c>
      <c r="S6" s="31" t="s">
        <v>5</v>
      </c>
      <c r="T6" s="32" t="s">
        <v>6</v>
      </c>
    </row>
    <row r="7" spans="1:20" ht="12" outlineLevel="2">
      <c r="A7" s="33" t="s">
        <v>8</v>
      </c>
      <c r="B7" s="9">
        <v>10240166</v>
      </c>
      <c r="C7" s="10">
        <v>1999038.21</v>
      </c>
      <c r="D7" s="36">
        <v>2506970.22</v>
      </c>
      <c r="E7" s="9">
        <f>G7-B7</f>
        <v>-507932.0099999998</v>
      </c>
      <c r="F7" s="98">
        <f>E7/B7</f>
        <v>-0.04960193125775498</v>
      </c>
      <c r="G7" s="9">
        <v>9732233.99</v>
      </c>
      <c r="H7" s="67">
        <f>G7/B7</f>
        <v>0.950398068742245</v>
      </c>
      <c r="I7" s="11">
        <v>8672433.83</v>
      </c>
      <c r="J7" s="76">
        <f>I7/G7</f>
        <v>0.8911041225386731</v>
      </c>
      <c r="K7" s="12">
        <v>8672433.83</v>
      </c>
      <c r="L7" s="12">
        <v>0</v>
      </c>
      <c r="M7" s="72">
        <v>8672433.27</v>
      </c>
      <c r="N7" s="124">
        <f>M7/K7</f>
        <v>0.9999999354275845</v>
      </c>
      <c r="O7" s="12">
        <f>G7-I7</f>
        <v>1059800.1600000001</v>
      </c>
      <c r="P7" s="5"/>
      <c r="Q7" s="34" t="s">
        <v>47</v>
      </c>
      <c r="R7" s="35" t="s">
        <v>54</v>
      </c>
      <c r="S7" s="10">
        <v>0</v>
      </c>
      <c r="T7" s="36">
        <v>1059800.16</v>
      </c>
    </row>
    <row r="8" spans="1:20" s="38" customFormat="1" ht="24" outlineLevel="2">
      <c r="A8" s="37" t="s">
        <v>9</v>
      </c>
      <c r="B8" s="13">
        <v>5258635</v>
      </c>
      <c r="C8" s="14">
        <v>4306506.19</v>
      </c>
      <c r="D8" s="39">
        <v>4440981.91</v>
      </c>
      <c r="E8" s="9">
        <f aca="true" t="shared" si="0" ref="E8:E50">G8-B8</f>
        <v>-134475.71999999974</v>
      </c>
      <c r="F8" s="98">
        <f>E8/B8</f>
        <v>-0.025572362409636673</v>
      </c>
      <c r="G8" s="13">
        <v>5124159.28</v>
      </c>
      <c r="H8" s="67">
        <f aca="true" t="shared" si="1" ref="H8:H50">G8/B8</f>
        <v>0.9744276375903633</v>
      </c>
      <c r="I8" s="15">
        <v>4533297.21</v>
      </c>
      <c r="J8" s="76">
        <f aca="true" t="shared" si="2" ref="J8:J50">I8/G8</f>
        <v>0.8846909243617422</v>
      </c>
      <c r="K8" s="16">
        <v>4395168.12</v>
      </c>
      <c r="L8" s="16">
        <v>138129.09</v>
      </c>
      <c r="M8" s="73">
        <v>4372243.49</v>
      </c>
      <c r="N8" s="125">
        <f aca="true" t="shared" si="3" ref="N8:N49">M8/K8</f>
        <v>0.994784128985719</v>
      </c>
      <c r="O8" s="16">
        <f aca="true" t="shared" si="4" ref="O8:O50">G8-I8</f>
        <v>590862.0700000003</v>
      </c>
      <c r="Q8" s="34" t="s">
        <v>47</v>
      </c>
      <c r="R8" s="35" t="s">
        <v>54</v>
      </c>
      <c r="S8" s="14">
        <v>258073.08</v>
      </c>
      <c r="T8" s="39">
        <v>332788.99</v>
      </c>
    </row>
    <row r="9" spans="1:20" s="80" customFormat="1" ht="12" outlineLevel="1">
      <c r="A9" s="40" t="s">
        <v>67</v>
      </c>
      <c r="B9" s="17">
        <f aca="true" t="shared" si="5" ref="B9:M9">SUBTOTAL(9,B7:B8)</f>
        <v>15498801</v>
      </c>
      <c r="C9" s="18">
        <f t="shared" si="5"/>
        <v>6305544.4</v>
      </c>
      <c r="D9" s="43">
        <f t="shared" si="5"/>
        <v>6947952.130000001</v>
      </c>
      <c r="E9" s="77">
        <f t="shared" si="0"/>
        <v>-642407.7300000004</v>
      </c>
      <c r="F9" s="98">
        <f>E9/B9</f>
        <v>-0.04144886627036507</v>
      </c>
      <c r="G9" s="17">
        <f t="shared" si="5"/>
        <v>14856393.27</v>
      </c>
      <c r="H9" s="76">
        <f t="shared" si="1"/>
        <v>0.958551133729635</v>
      </c>
      <c r="I9" s="19">
        <f t="shared" si="5"/>
        <v>13205731.04</v>
      </c>
      <c r="J9" s="76">
        <f t="shared" si="2"/>
        <v>0.8888921287959416</v>
      </c>
      <c r="K9" s="20">
        <f t="shared" si="5"/>
        <v>13067601.95</v>
      </c>
      <c r="L9" s="20">
        <f t="shared" si="5"/>
        <v>138129.09</v>
      </c>
      <c r="M9" s="74">
        <f t="shared" si="5"/>
        <v>13044676.76</v>
      </c>
      <c r="N9" s="125">
        <f t="shared" si="3"/>
        <v>0.9982456467462265</v>
      </c>
      <c r="O9" s="20">
        <f t="shared" si="4"/>
        <v>1650662.2300000004</v>
      </c>
      <c r="Q9" s="41" t="s">
        <v>61</v>
      </c>
      <c r="R9" s="42"/>
      <c r="S9" s="18">
        <f>SUBTOTAL(9,S7:S8)</f>
        <v>258073.08</v>
      </c>
      <c r="T9" s="43">
        <f>SUBTOTAL(9,T7:T8)</f>
        <v>1392589.15</v>
      </c>
    </row>
    <row r="10" spans="1:20" s="38" customFormat="1" ht="24" outlineLevel="2">
      <c r="A10" s="37" t="s">
        <v>10</v>
      </c>
      <c r="B10" s="13">
        <v>1000000</v>
      </c>
      <c r="C10" s="14">
        <v>932240</v>
      </c>
      <c r="D10" s="39">
        <v>632240</v>
      </c>
      <c r="E10" s="9">
        <f t="shared" si="0"/>
        <v>300000</v>
      </c>
      <c r="F10" s="98">
        <f>E10/B10</f>
        <v>0.3</v>
      </c>
      <c r="G10" s="13">
        <v>1300000</v>
      </c>
      <c r="H10" s="67">
        <f t="shared" si="1"/>
        <v>1.3</v>
      </c>
      <c r="I10" s="15">
        <v>842832</v>
      </c>
      <c r="J10" s="76">
        <f t="shared" si="2"/>
        <v>0.6483323076923077</v>
      </c>
      <c r="K10" s="16">
        <v>842832</v>
      </c>
      <c r="L10" s="16">
        <v>0</v>
      </c>
      <c r="M10" s="73">
        <v>842832</v>
      </c>
      <c r="N10" s="125">
        <f t="shared" si="3"/>
        <v>1</v>
      </c>
      <c r="O10" s="16">
        <f t="shared" si="4"/>
        <v>457168</v>
      </c>
      <c r="Q10" s="34" t="s">
        <v>48</v>
      </c>
      <c r="R10" s="44" t="s">
        <v>59</v>
      </c>
      <c r="S10" s="14">
        <v>420000</v>
      </c>
      <c r="T10" s="39">
        <v>37168</v>
      </c>
    </row>
    <row r="11" spans="1:20" ht="24" outlineLevel="2">
      <c r="A11" s="37" t="s">
        <v>11</v>
      </c>
      <c r="B11" s="13">
        <v>40000</v>
      </c>
      <c r="C11" s="14">
        <v>0</v>
      </c>
      <c r="D11" s="39">
        <v>0</v>
      </c>
      <c r="E11" s="9">
        <f t="shared" si="0"/>
        <v>0</v>
      </c>
      <c r="F11" s="98">
        <f aca="true" t="shared" si="6" ref="F11:F50">E11/B11</f>
        <v>0</v>
      </c>
      <c r="G11" s="13">
        <v>40000</v>
      </c>
      <c r="H11" s="67">
        <f t="shared" si="1"/>
        <v>1</v>
      </c>
      <c r="I11" s="15">
        <v>0</v>
      </c>
      <c r="J11" s="76">
        <f t="shared" si="2"/>
        <v>0</v>
      </c>
      <c r="K11" s="16">
        <v>0</v>
      </c>
      <c r="L11" s="16">
        <v>0</v>
      </c>
      <c r="M11" s="73">
        <v>0</v>
      </c>
      <c r="N11" s="125"/>
      <c r="O11" s="16">
        <f t="shared" si="4"/>
        <v>40000</v>
      </c>
      <c r="P11" s="5"/>
      <c r="Q11" s="34" t="s">
        <v>48</v>
      </c>
      <c r="R11" s="44" t="s">
        <v>59</v>
      </c>
      <c r="S11" s="14">
        <v>40000</v>
      </c>
      <c r="T11" s="39">
        <v>0</v>
      </c>
    </row>
    <row r="12" spans="1:20" ht="24" outlineLevel="2">
      <c r="A12" s="37" t="s">
        <v>12</v>
      </c>
      <c r="B12" s="13">
        <v>312702</v>
      </c>
      <c r="C12" s="14">
        <v>182420.64</v>
      </c>
      <c r="D12" s="39">
        <v>127500</v>
      </c>
      <c r="E12" s="9">
        <f t="shared" si="0"/>
        <v>54920.640000000014</v>
      </c>
      <c r="F12" s="98">
        <f t="shared" si="6"/>
        <v>0.17563251913962818</v>
      </c>
      <c r="G12" s="13">
        <v>367622.64</v>
      </c>
      <c r="H12" s="67">
        <f t="shared" si="1"/>
        <v>1.1756325191396282</v>
      </c>
      <c r="I12" s="15">
        <v>41853.96</v>
      </c>
      <c r="J12" s="76">
        <f t="shared" si="2"/>
        <v>0.11385033304804078</v>
      </c>
      <c r="K12" s="16">
        <v>31020.25</v>
      </c>
      <c r="L12" s="16">
        <v>10833.71</v>
      </c>
      <c r="M12" s="73">
        <v>20558.47</v>
      </c>
      <c r="N12" s="125">
        <f t="shared" si="3"/>
        <v>0.6627435304357637</v>
      </c>
      <c r="O12" s="16">
        <f t="shared" si="4"/>
        <v>325768.68</v>
      </c>
      <c r="P12" s="5"/>
      <c r="Q12" s="34" t="s">
        <v>48</v>
      </c>
      <c r="R12" s="44" t="s">
        <v>59</v>
      </c>
      <c r="S12" s="14">
        <v>198142.14</v>
      </c>
      <c r="T12" s="39">
        <v>127626.54</v>
      </c>
    </row>
    <row r="13" spans="1:20" s="45" customFormat="1" ht="24" outlineLevel="2">
      <c r="A13" s="37" t="s">
        <v>13</v>
      </c>
      <c r="B13" s="13">
        <v>1067000</v>
      </c>
      <c r="C13" s="14">
        <v>197830.42</v>
      </c>
      <c r="D13" s="39">
        <v>69000</v>
      </c>
      <c r="E13" s="9">
        <f t="shared" si="0"/>
        <v>128830.41999999993</v>
      </c>
      <c r="F13" s="98">
        <f t="shared" si="6"/>
        <v>0.12074078725398306</v>
      </c>
      <c r="G13" s="13">
        <v>1195830.42</v>
      </c>
      <c r="H13" s="67">
        <f t="shared" si="1"/>
        <v>1.120740787253983</v>
      </c>
      <c r="I13" s="15">
        <v>46800.81</v>
      </c>
      <c r="J13" s="76">
        <f t="shared" si="2"/>
        <v>0.03913666119983802</v>
      </c>
      <c r="K13" s="16">
        <v>38836.3</v>
      </c>
      <c r="L13" s="16">
        <v>7964.51</v>
      </c>
      <c r="M13" s="73">
        <v>37852.3</v>
      </c>
      <c r="N13" s="125">
        <f t="shared" si="3"/>
        <v>0.9746628798314979</v>
      </c>
      <c r="O13" s="16">
        <f t="shared" si="4"/>
        <v>1149029.6099999999</v>
      </c>
      <c r="Q13" s="34" t="s">
        <v>48</v>
      </c>
      <c r="R13" s="44" t="s">
        <v>59</v>
      </c>
      <c r="S13" s="14">
        <v>1006215.95</v>
      </c>
      <c r="T13" s="39">
        <v>142813.66</v>
      </c>
    </row>
    <row r="14" spans="1:20" s="45" customFormat="1" ht="24" outlineLevel="2">
      <c r="A14" s="37" t="s">
        <v>14</v>
      </c>
      <c r="B14" s="13">
        <v>110000</v>
      </c>
      <c r="C14" s="14">
        <v>115183.07</v>
      </c>
      <c r="D14" s="39">
        <v>66343.83</v>
      </c>
      <c r="E14" s="9">
        <f t="shared" si="0"/>
        <v>48839.23999999999</v>
      </c>
      <c r="F14" s="98">
        <f t="shared" si="6"/>
        <v>0.44399309090909084</v>
      </c>
      <c r="G14" s="13">
        <v>158839.24</v>
      </c>
      <c r="H14" s="67">
        <f t="shared" si="1"/>
        <v>1.4439930909090908</v>
      </c>
      <c r="I14" s="15">
        <v>37122.5</v>
      </c>
      <c r="J14" s="76">
        <f t="shared" si="2"/>
        <v>0.23371114089944023</v>
      </c>
      <c r="K14" s="16">
        <v>34431.5</v>
      </c>
      <c r="L14" s="16">
        <v>2691</v>
      </c>
      <c r="M14" s="73">
        <v>34431.5</v>
      </c>
      <c r="N14" s="125">
        <f t="shared" si="3"/>
        <v>1</v>
      </c>
      <c r="O14" s="16">
        <f t="shared" si="4"/>
        <v>121716.73999999999</v>
      </c>
      <c r="Q14" s="34" t="s">
        <v>48</v>
      </c>
      <c r="R14" s="44" t="s">
        <v>59</v>
      </c>
      <c r="S14" s="14">
        <v>68667.01</v>
      </c>
      <c r="T14" s="39">
        <v>53049.73</v>
      </c>
    </row>
    <row r="15" spans="1:20" s="45" customFormat="1" ht="36" outlineLevel="2">
      <c r="A15" s="37" t="s">
        <v>15</v>
      </c>
      <c r="B15" s="13">
        <v>3242998</v>
      </c>
      <c r="C15" s="14">
        <v>3199390</v>
      </c>
      <c r="D15" s="39">
        <v>1700200</v>
      </c>
      <c r="E15" s="9">
        <f t="shared" si="0"/>
        <v>1499190</v>
      </c>
      <c r="F15" s="98">
        <f t="shared" si="6"/>
        <v>0.4622852064663623</v>
      </c>
      <c r="G15" s="13">
        <v>4742188</v>
      </c>
      <c r="H15" s="67">
        <f t="shared" si="1"/>
        <v>1.4622852064663623</v>
      </c>
      <c r="I15" s="15">
        <v>2803800</v>
      </c>
      <c r="J15" s="76">
        <f t="shared" si="2"/>
        <v>0.5912460661618645</v>
      </c>
      <c r="K15" s="16">
        <v>2793800</v>
      </c>
      <c r="L15" s="16">
        <v>10000</v>
      </c>
      <c r="M15" s="73">
        <v>2790300</v>
      </c>
      <c r="N15" s="125">
        <f t="shared" si="3"/>
        <v>0.9987472260004295</v>
      </c>
      <c r="O15" s="16">
        <f t="shared" si="4"/>
        <v>1938388</v>
      </c>
      <c r="Q15" s="34" t="s">
        <v>48</v>
      </c>
      <c r="R15" s="44" t="s">
        <v>68</v>
      </c>
      <c r="S15" s="14">
        <v>1762998</v>
      </c>
      <c r="T15" s="39">
        <v>175390</v>
      </c>
    </row>
    <row r="16" spans="1:20" s="79" customFormat="1" ht="12" outlineLevel="1">
      <c r="A16" s="46" t="s">
        <v>83</v>
      </c>
      <c r="B16" s="17">
        <f aca="true" t="shared" si="7" ref="B16:M16">SUBTOTAL(9,B10:B15)</f>
        <v>5772700</v>
      </c>
      <c r="C16" s="18">
        <f t="shared" si="7"/>
        <v>4627064.13</v>
      </c>
      <c r="D16" s="43">
        <f t="shared" si="7"/>
        <v>2595283.83</v>
      </c>
      <c r="E16" s="77">
        <f t="shared" si="0"/>
        <v>2031780.2999999998</v>
      </c>
      <c r="F16" s="98">
        <f t="shared" si="6"/>
        <v>0.3519636045524624</v>
      </c>
      <c r="G16" s="17">
        <f t="shared" si="7"/>
        <v>7804480.3</v>
      </c>
      <c r="H16" s="76">
        <f t="shared" si="1"/>
        <v>1.3519636045524623</v>
      </c>
      <c r="I16" s="19">
        <f t="shared" si="7"/>
        <v>3772409.27</v>
      </c>
      <c r="J16" s="76">
        <f t="shared" si="2"/>
        <v>0.4833645707325317</v>
      </c>
      <c r="K16" s="20">
        <f t="shared" si="7"/>
        <v>3740920.05</v>
      </c>
      <c r="L16" s="20">
        <f t="shared" si="7"/>
        <v>31489.22</v>
      </c>
      <c r="M16" s="74">
        <f t="shared" si="7"/>
        <v>3725974.27</v>
      </c>
      <c r="N16" s="125">
        <f t="shared" si="3"/>
        <v>0.9960047849726166</v>
      </c>
      <c r="O16" s="20">
        <f t="shared" si="4"/>
        <v>4032071.03</v>
      </c>
      <c r="Q16" s="47" t="s">
        <v>62</v>
      </c>
      <c r="R16" s="48"/>
      <c r="S16" s="18">
        <f>SUBTOTAL(9,S10:S15)</f>
        <v>3496023.0999999996</v>
      </c>
      <c r="T16" s="43">
        <f>SUBTOTAL(9,T10:T15)</f>
        <v>536047.9299999999</v>
      </c>
    </row>
    <row r="17" spans="1:20" s="45" customFormat="1" ht="24" outlineLevel="2">
      <c r="A17" s="37" t="s">
        <v>16</v>
      </c>
      <c r="B17" s="13">
        <v>236000</v>
      </c>
      <c r="C17" s="14">
        <v>3148152.94</v>
      </c>
      <c r="D17" s="39">
        <v>2461351.44</v>
      </c>
      <c r="E17" s="9">
        <f t="shared" si="0"/>
        <v>686801.5</v>
      </c>
      <c r="F17" s="98">
        <f t="shared" si="6"/>
        <v>2.910175847457627</v>
      </c>
      <c r="G17" s="13">
        <v>922801.5</v>
      </c>
      <c r="H17" s="67">
        <f t="shared" si="1"/>
        <v>3.910175847457627</v>
      </c>
      <c r="I17" s="15">
        <v>139829.36</v>
      </c>
      <c r="J17" s="76">
        <f t="shared" si="2"/>
        <v>0.15152701854082376</v>
      </c>
      <c r="K17" s="16">
        <v>102650.88</v>
      </c>
      <c r="L17" s="16">
        <v>37178.48</v>
      </c>
      <c r="M17" s="73">
        <v>102650.88</v>
      </c>
      <c r="N17" s="125">
        <f t="shared" si="3"/>
        <v>1</v>
      </c>
      <c r="O17" s="16">
        <f t="shared" si="4"/>
        <v>782972.14</v>
      </c>
      <c r="Q17" s="34" t="s">
        <v>49</v>
      </c>
      <c r="R17" s="49" t="s">
        <v>55</v>
      </c>
      <c r="S17" s="14">
        <v>16000</v>
      </c>
      <c r="T17" s="39">
        <v>766972.14</v>
      </c>
    </row>
    <row r="18" spans="1:20" ht="12" outlineLevel="2">
      <c r="A18" s="37" t="s">
        <v>17</v>
      </c>
      <c r="B18" s="13">
        <v>762460</v>
      </c>
      <c r="C18" s="14">
        <v>48960</v>
      </c>
      <c r="D18" s="39">
        <v>149760</v>
      </c>
      <c r="E18" s="9">
        <f t="shared" si="0"/>
        <v>-100800</v>
      </c>
      <c r="F18" s="98">
        <f t="shared" si="6"/>
        <v>-0.13220365658526348</v>
      </c>
      <c r="G18" s="13">
        <v>661660</v>
      </c>
      <c r="H18" s="67">
        <f t="shared" si="1"/>
        <v>0.8677963434147365</v>
      </c>
      <c r="I18" s="15">
        <v>50721.35</v>
      </c>
      <c r="J18" s="76">
        <f t="shared" si="2"/>
        <v>0.07665772451107819</v>
      </c>
      <c r="K18" s="16">
        <v>47939.55</v>
      </c>
      <c r="L18" s="16">
        <v>2781.8</v>
      </c>
      <c r="M18" s="73">
        <v>47939.55</v>
      </c>
      <c r="N18" s="125">
        <f t="shared" si="3"/>
        <v>1</v>
      </c>
      <c r="O18" s="16">
        <f t="shared" si="4"/>
        <v>610938.65</v>
      </c>
      <c r="P18" s="5"/>
      <c r="Q18" s="34" t="s">
        <v>49</v>
      </c>
      <c r="R18" s="49" t="s">
        <v>55</v>
      </c>
      <c r="S18" s="14">
        <v>531000</v>
      </c>
      <c r="T18" s="39">
        <v>79938.65</v>
      </c>
    </row>
    <row r="19" spans="1:20" ht="24" outlineLevel="2">
      <c r="A19" s="37" t="s">
        <v>18</v>
      </c>
      <c r="B19" s="13">
        <v>140000</v>
      </c>
      <c r="C19" s="14">
        <v>257000</v>
      </c>
      <c r="D19" s="39">
        <v>98000</v>
      </c>
      <c r="E19" s="9">
        <f t="shared" si="0"/>
        <v>159000</v>
      </c>
      <c r="F19" s="98">
        <f t="shared" si="6"/>
        <v>1.1357142857142857</v>
      </c>
      <c r="G19" s="13">
        <v>299000</v>
      </c>
      <c r="H19" s="67">
        <f t="shared" si="1"/>
        <v>2.1357142857142857</v>
      </c>
      <c r="I19" s="15">
        <v>33048.4</v>
      </c>
      <c r="J19" s="76">
        <f t="shared" si="2"/>
        <v>0.11052976588628763</v>
      </c>
      <c r="K19" s="16">
        <v>27998.4</v>
      </c>
      <c r="L19" s="16">
        <v>5050</v>
      </c>
      <c r="M19" s="73">
        <v>27998.4</v>
      </c>
      <c r="N19" s="125">
        <f t="shared" si="3"/>
        <v>1</v>
      </c>
      <c r="O19" s="16">
        <f t="shared" si="4"/>
        <v>265951.6</v>
      </c>
      <c r="P19" s="5"/>
      <c r="Q19" s="34" t="s">
        <v>49</v>
      </c>
      <c r="R19" s="49" t="s">
        <v>55</v>
      </c>
      <c r="S19" s="14">
        <v>140000</v>
      </c>
      <c r="T19" s="39">
        <v>125951.6</v>
      </c>
    </row>
    <row r="20" spans="1:20" ht="24" outlineLevel="2">
      <c r="A20" s="37" t="s">
        <v>19</v>
      </c>
      <c r="B20" s="13">
        <v>51272079</v>
      </c>
      <c r="C20" s="14">
        <v>13578211.06</v>
      </c>
      <c r="D20" s="39">
        <v>17052793.27</v>
      </c>
      <c r="E20" s="9">
        <f t="shared" si="0"/>
        <v>-3474582.210000001</v>
      </c>
      <c r="F20" s="98">
        <f t="shared" si="6"/>
        <v>-0.06776753113522081</v>
      </c>
      <c r="G20" s="13">
        <v>47797496.79</v>
      </c>
      <c r="H20" s="67">
        <f t="shared" si="1"/>
        <v>0.9322324688647792</v>
      </c>
      <c r="I20" s="15">
        <v>39244831.88</v>
      </c>
      <c r="J20" s="76">
        <f t="shared" si="2"/>
        <v>0.8210645852945724</v>
      </c>
      <c r="K20" s="16">
        <v>39049306.87</v>
      </c>
      <c r="L20" s="16">
        <v>195525.01</v>
      </c>
      <c r="M20" s="73">
        <v>38969895.17</v>
      </c>
      <c r="N20" s="125">
        <f t="shared" si="3"/>
        <v>0.9979663736346367</v>
      </c>
      <c r="O20" s="16">
        <f t="shared" si="4"/>
        <v>8552664.909999996</v>
      </c>
      <c r="P20" s="5"/>
      <c r="Q20" s="34" t="s">
        <v>49</v>
      </c>
      <c r="R20" s="49" t="s">
        <v>55</v>
      </c>
      <c r="S20" s="14">
        <v>5398353</v>
      </c>
      <c r="T20" s="39">
        <v>3154311.91</v>
      </c>
    </row>
    <row r="21" spans="1:20" ht="24" outlineLevel="2">
      <c r="A21" s="37" t="s">
        <v>20</v>
      </c>
      <c r="B21" s="13">
        <v>800000</v>
      </c>
      <c r="C21" s="14">
        <v>1161194.32</v>
      </c>
      <c r="D21" s="39">
        <v>718501.32</v>
      </c>
      <c r="E21" s="9">
        <f t="shared" si="0"/>
        <v>442693</v>
      </c>
      <c r="F21" s="98">
        <f t="shared" si="6"/>
        <v>0.55336625</v>
      </c>
      <c r="G21" s="13">
        <v>1242693</v>
      </c>
      <c r="H21" s="67">
        <f t="shared" si="1"/>
        <v>1.55336625</v>
      </c>
      <c r="I21" s="15">
        <v>882503.8</v>
      </c>
      <c r="J21" s="76">
        <f t="shared" si="2"/>
        <v>0.7101543180817789</v>
      </c>
      <c r="K21" s="16">
        <v>821637.39</v>
      </c>
      <c r="L21" s="16">
        <v>60866.41</v>
      </c>
      <c r="M21" s="73">
        <v>821637.39</v>
      </c>
      <c r="N21" s="125">
        <f t="shared" si="3"/>
        <v>1</v>
      </c>
      <c r="O21" s="16">
        <f t="shared" si="4"/>
        <v>360189.19999999995</v>
      </c>
      <c r="P21" s="5"/>
      <c r="Q21" s="34" t="s">
        <v>49</v>
      </c>
      <c r="R21" s="49" t="s">
        <v>55</v>
      </c>
      <c r="S21" s="14">
        <v>115150.88</v>
      </c>
      <c r="T21" s="39">
        <v>245038.32</v>
      </c>
    </row>
    <row r="22" spans="1:20" s="45" customFormat="1" ht="12" outlineLevel="2">
      <c r="A22" s="37" t="s">
        <v>21</v>
      </c>
      <c r="B22" s="13">
        <v>4856821</v>
      </c>
      <c r="C22" s="14">
        <v>2671932.73</v>
      </c>
      <c r="D22" s="39">
        <v>1521964.39</v>
      </c>
      <c r="E22" s="9">
        <f t="shared" si="0"/>
        <v>1149968.3399999999</v>
      </c>
      <c r="F22" s="98">
        <f t="shared" si="6"/>
        <v>0.23677387739840522</v>
      </c>
      <c r="G22" s="13">
        <v>6006789.34</v>
      </c>
      <c r="H22" s="67">
        <f t="shared" si="1"/>
        <v>1.2367738773984052</v>
      </c>
      <c r="I22" s="15">
        <v>4012228.42</v>
      </c>
      <c r="J22" s="76">
        <f t="shared" si="2"/>
        <v>0.6679489146193364</v>
      </c>
      <c r="K22" s="16">
        <v>3438950.07</v>
      </c>
      <c r="L22" s="16">
        <v>573278.35</v>
      </c>
      <c r="M22" s="73">
        <v>3394841.25</v>
      </c>
      <c r="N22" s="125">
        <f t="shared" si="3"/>
        <v>0.9871737538777352</v>
      </c>
      <c r="O22" s="16">
        <f t="shared" si="4"/>
        <v>1994560.92</v>
      </c>
      <c r="Q22" s="34" t="s">
        <v>49</v>
      </c>
      <c r="R22" s="49" t="s">
        <v>55</v>
      </c>
      <c r="S22" s="14">
        <v>759526.26</v>
      </c>
      <c r="T22" s="39">
        <v>1235034.66</v>
      </c>
    </row>
    <row r="23" spans="1:20" s="45" customFormat="1" ht="24" outlineLevel="2">
      <c r="A23" s="37" t="s">
        <v>22</v>
      </c>
      <c r="B23" s="13">
        <v>291300</v>
      </c>
      <c r="C23" s="14">
        <v>1494300</v>
      </c>
      <c r="D23" s="39">
        <v>291300</v>
      </c>
      <c r="E23" s="9">
        <f t="shared" si="0"/>
        <v>1203000</v>
      </c>
      <c r="F23" s="98">
        <f t="shared" si="6"/>
        <v>4.1297631307929965</v>
      </c>
      <c r="G23" s="13">
        <v>1494300</v>
      </c>
      <c r="H23" s="67">
        <f t="shared" si="1"/>
        <v>5.1297631307929965</v>
      </c>
      <c r="I23" s="15">
        <v>1116417.14</v>
      </c>
      <c r="J23" s="76">
        <f t="shared" si="2"/>
        <v>0.7471171384594792</v>
      </c>
      <c r="K23" s="16">
        <v>336279.24</v>
      </c>
      <c r="L23" s="16">
        <v>780137.9</v>
      </c>
      <c r="M23" s="73">
        <v>336279.24</v>
      </c>
      <c r="N23" s="125">
        <f t="shared" si="3"/>
        <v>1</v>
      </c>
      <c r="O23" s="16">
        <f t="shared" si="4"/>
        <v>377882.8600000001</v>
      </c>
      <c r="Q23" s="34" t="s">
        <v>49</v>
      </c>
      <c r="R23" s="49" t="s">
        <v>55</v>
      </c>
      <c r="S23" s="14">
        <v>18404.92</v>
      </c>
      <c r="T23" s="39">
        <v>359477.94</v>
      </c>
    </row>
    <row r="24" spans="1:20" s="45" customFormat="1" ht="24" outlineLevel="2">
      <c r="A24" s="37" t="s">
        <v>23</v>
      </c>
      <c r="B24" s="13">
        <v>41600</v>
      </c>
      <c r="C24" s="14">
        <v>165535.87</v>
      </c>
      <c r="D24" s="39">
        <v>195535.87</v>
      </c>
      <c r="E24" s="9">
        <f t="shared" si="0"/>
        <v>-30000</v>
      </c>
      <c r="F24" s="98">
        <f t="shared" si="6"/>
        <v>-0.7211538461538461</v>
      </c>
      <c r="G24" s="13">
        <v>11600</v>
      </c>
      <c r="H24" s="67">
        <f t="shared" si="1"/>
        <v>0.27884615384615385</v>
      </c>
      <c r="I24" s="15">
        <v>0</v>
      </c>
      <c r="J24" s="76">
        <f t="shared" si="2"/>
        <v>0</v>
      </c>
      <c r="K24" s="16">
        <v>0</v>
      </c>
      <c r="L24" s="16">
        <v>0</v>
      </c>
      <c r="M24" s="73">
        <v>0</v>
      </c>
      <c r="N24" s="125"/>
      <c r="O24" s="16">
        <f t="shared" si="4"/>
        <v>11600</v>
      </c>
      <c r="Q24" s="34" t="s">
        <v>49</v>
      </c>
      <c r="R24" s="49" t="s">
        <v>55</v>
      </c>
      <c r="S24" s="14">
        <v>0</v>
      </c>
      <c r="T24" s="39">
        <v>11600</v>
      </c>
    </row>
    <row r="25" spans="1:20" s="45" customFormat="1" ht="24" outlineLevel="2">
      <c r="A25" s="37" t="s">
        <v>24</v>
      </c>
      <c r="B25" s="13">
        <v>30000</v>
      </c>
      <c r="C25" s="14">
        <v>0</v>
      </c>
      <c r="D25" s="39">
        <v>0</v>
      </c>
      <c r="E25" s="9">
        <f t="shared" si="0"/>
        <v>0</v>
      </c>
      <c r="F25" s="98">
        <f t="shared" si="6"/>
        <v>0</v>
      </c>
      <c r="G25" s="13">
        <v>30000</v>
      </c>
      <c r="H25" s="67">
        <f t="shared" si="1"/>
        <v>1</v>
      </c>
      <c r="I25" s="15">
        <v>0</v>
      </c>
      <c r="J25" s="76">
        <f t="shared" si="2"/>
        <v>0</v>
      </c>
      <c r="K25" s="16">
        <v>0</v>
      </c>
      <c r="L25" s="16">
        <v>0</v>
      </c>
      <c r="M25" s="73">
        <v>0</v>
      </c>
      <c r="N25" s="125"/>
      <c r="O25" s="16">
        <f t="shared" si="4"/>
        <v>30000</v>
      </c>
      <c r="Q25" s="34" t="s">
        <v>49</v>
      </c>
      <c r="R25" s="49" t="s">
        <v>55</v>
      </c>
      <c r="S25" s="14">
        <v>30000</v>
      </c>
      <c r="T25" s="39">
        <v>0</v>
      </c>
    </row>
    <row r="26" spans="1:20" ht="24" outlineLevel="2">
      <c r="A26" s="37" t="s">
        <v>25</v>
      </c>
      <c r="B26" s="13">
        <v>1011000</v>
      </c>
      <c r="C26" s="14">
        <v>1587623.71</v>
      </c>
      <c r="D26" s="39">
        <v>1300750</v>
      </c>
      <c r="E26" s="9">
        <f t="shared" si="0"/>
        <v>286873.70999999996</v>
      </c>
      <c r="F26" s="98">
        <f t="shared" si="6"/>
        <v>0.28375243323442134</v>
      </c>
      <c r="G26" s="13">
        <v>1297873.71</v>
      </c>
      <c r="H26" s="67">
        <f t="shared" si="1"/>
        <v>1.2837524332344212</v>
      </c>
      <c r="I26" s="15">
        <v>961071.59</v>
      </c>
      <c r="J26" s="76">
        <f t="shared" si="2"/>
        <v>0.7404970010525909</v>
      </c>
      <c r="K26" s="16">
        <v>827074.96</v>
      </c>
      <c r="L26" s="16">
        <v>133996.63</v>
      </c>
      <c r="M26" s="73">
        <v>827074.96</v>
      </c>
      <c r="N26" s="125">
        <f t="shared" si="3"/>
        <v>1</v>
      </c>
      <c r="O26" s="16">
        <f t="shared" si="4"/>
        <v>336802.12</v>
      </c>
      <c r="P26" s="5"/>
      <c r="Q26" s="34" t="s">
        <v>49</v>
      </c>
      <c r="R26" s="49" t="s">
        <v>55</v>
      </c>
      <c r="S26" s="14">
        <v>19550</v>
      </c>
      <c r="T26" s="39">
        <v>317252.12</v>
      </c>
    </row>
    <row r="27" spans="1:20" ht="12" outlineLevel="2">
      <c r="A27" s="37" t="s">
        <v>26</v>
      </c>
      <c r="B27" s="13">
        <v>3592939</v>
      </c>
      <c r="C27" s="14">
        <v>5050650.04</v>
      </c>
      <c r="D27" s="39">
        <v>4077974</v>
      </c>
      <c r="E27" s="9">
        <f t="shared" si="0"/>
        <v>972676.04</v>
      </c>
      <c r="F27" s="98">
        <f t="shared" si="6"/>
        <v>0.27071877368360553</v>
      </c>
      <c r="G27" s="13">
        <v>4565615.04</v>
      </c>
      <c r="H27" s="67">
        <f t="shared" si="1"/>
        <v>1.2707187736836056</v>
      </c>
      <c r="I27" s="15">
        <v>2405628.83</v>
      </c>
      <c r="J27" s="76">
        <f t="shared" si="2"/>
        <v>0.5269013723066761</v>
      </c>
      <c r="K27" s="16">
        <v>2402222.61</v>
      </c>
      <c r="L27" s="16">
        <v>3406.22</v>
      </c>
      <c r="M27" s="73">
        <v>2402222.61</v>
      </c>
      <c r="N27" s="125">
        <f t="shared" si="3"/>
        <v>1</v>
      </c>
      <c r="O27" s="16">
        <f t="shared" si="4"/>
        <v>2159986.21</v>
      </c>
      <c r="P27" s="5"/>
      <c r="Q27" s="34" t="s">
        <v>49</v>
      </c>
      <c r="R27" s="49" t="s">
        <v>55</v>
      </c>
      <c r="S27" s="14">
        <v>98761.48</v>
      </c>
      <c r="T27" s="39">
        <v>2061224.73</v>
      </c>
    </row>
    <row r="28" spans="1:20" ht="12" outlineLevel="1">
      <c r="A28" s="50" t="s">
        <v>69</v>
      </c>
      <c r="B28" s="17">
        <f aca="true" t="shared" si="8" ref="B28:M28">SUBTOTAL(9,B17:B27)</f>
        <v>63034199</v>
      </c>
      <c r="C28" s="18">
        <f t="shared" si="8"/>
        <v>29163560.67</v>
      </c>
      <c r="D28" s="43">
        <f t="shared" si="8"/>
        <v>27867930.290000003</v>
      </c>
      <c r="E28" s="62">
        <f t="shared" si="0"/>
        <v>1295630.3799999952</v>
      </c>
      <c r="F28" s="98">
        <f t="shared" si="6"/>
        <v>0.0205544038086372</v>
      </c>
      <c r="G28" s="17">
        <f t="shared" si="8"/>
        <v>64329829.379999995</v>
      </c>
      <c r="H28" s="67">
        <f t="shared" si="1"/>
        <v>1.0205544038086372</v>
      </c>
      <c r="I28" s="19">
        <f t="shared" si="8"/>
        <v>48846280.77</v>
      </c>
      <c r="J28" s="76">
        <f t="shared" si="2"/>
        <v>0.7593099692750966</v>
      </c>
      <c r="K28" s="20">
        <f t="shared" si="8"/>
        <v>47054059.97</v>
      </c>
      <c r="L28" s="20">
        <f t="shared" si="8"/>
        <v>1792220.8</v>
      </c>
      <c r="M28" s="74">
        <f t="shared" si="8"/>
        <v>46930539.45</v>
      </c>
      <c r="N28" s="125">
        <f t="shared" si="3"/>
        <v>0.99737492322493</v>
      </c>
      <c r="O28" s="20">
        <f t="shared" si="4"/>
        <v>15483548.609999992</v>
      </c>
      <c r="P28" s="5"/>
      <c r="Q28" s="47" t="s">
        <v>63</v>
      </c>
      <c r="R28" s="51"/>
      <c r="S28" s="18">
        <f>SUBTOTAL(9,S17:S27)</f>
        <v>7126746.54</v>
      </c>
      <c r="T28" s="43">
        <f>SUBTOTAL(9,T17:T27)</f>
        <v>8356802.07</v>
      </c>
    </row>
    <row r="29" spans="1:20" ht="24" outlineLevel="2">
      <c r="A29" s="37" t="s">
        <v>27</v>
      </c>
      <c r="B29" s="13">
        <v>2366320</v>
      </c>
      <c r="C29" s="14">
        <v>3237975.9</v>
      </c>
      <c r="D29" s="39">
        <v>1686209.35</v>
      </c>
      <c r="E29" s="9">
        <f t="shared" si="0"/>
        <v>1551766.5499999998</v>
      </c>
      <c r="F29" s="98">
        <f t="shared" si="6"/>
        <v>0.6557720637952601</v>
      </c>
      <c r="G29" s="13">
        <v>3918086.55</v>
      </c>
      <c r="H29" s="67">
        <f t="shared" si="1"/>
        <v>1.65577206379526</v>
      </c>
      <c r="I29" s="15">
        <v>3179287.6</v>
      </c>
      <c r="J29" s="76">
        <f t="shared" si="2"/>
        <v>0.8114388386851741</v>
      </c>
      <c r="K29" s="16">
        <v>2606725.02</v>
      </c>
      <c r="L29" s="16">
        <v>572562.58</v>
      </c>
      <c r="M29" s="73">
        <v>2565735.2</v>
      </c>
      <c r="N29" s="125">
        <f t="shared" si="3"/>
        <v>0.9842753571299209</v>
      </c>
      <c r="O29" s="16">
        <f t="shared" si="4"/>
        <v>738798.9499999997</v>
      </c>
      <c r="P29" s="5"/>
      <c r="Q29" s="34" t="s">
        <v>50</v>
      </c>
      <c r="R29" s="35" t="s">
        <v>56</v>
      </c>
      <c r="S29" s="14">
        <v>362894.16</v>
      </c>
      <c r="T29" s="39">
        <v>375904.79</v>
      </c>
    </row>
    <row r="30" spans="1:20" ht="24" outlineLevel="2">
      <c r="A30" s="37" t="s">
        <v>28</v>
      </c>
      <c r="B30" s="13">
        <v>23399999</v>
      </c>
      <c r="C30" s="14">
        <v>5057176.94</v>
      </c>
      <c r="D30" s="39">
        <v>6392087.73</v>
      </c>
      <c r="E30" s="9">
        <f t="shared" si="0"/>
        <v>-1334910.789999999</v>
      </c>
      <c r="F30" s="98">
        <f t="shared" si="6"/>
        <v>-0.05704747209604578</v>
      </c>
      <c r="G30" s="13">
        <v>22065088.21</v>
      </c>
      <c r="H30" s="67">
        <f t="shared" si="1"/>
        <v>0.9429525279039542</v>
      </c>
      <c r="I30" s="15">
        <v>18276194.54</v>
      </c>
      <c r="J30" s="76">
        <f t="shared" si="2"/>
        <v>0.828285586989729</v>
      </c>
      <c r="K30" s="16">
        <v>18272051.93</v>
      </c>
      <c r="L30" s="16">
        <v>4142.61</v>
      </c>
      <c r="M30" s="73">
        <v>18266970.93</v>
      </c>
      <c r="N30" s="125">
        <f t="shared" si="3"/>
        <v>0.9997219250459957</v>
      </c>
      <c r="O30" s="16">
        <f t="shared" si="4"/>
        <v>3788893.670000002</v>
      </c>
      <c r="P30" s="5"/>
      <c r="Q30" s="34" t="s">
        <v>50</v>
      </c>
      <c r="R30" s="35" t="s">
        <v>56</v>
      </c>
      <c r="S30" s="14">
        <v>100000</v>
      </c>
      <c r="T30" s="39">
        <v>3688893.67</v>
      </c>
    </row>
    <row r="31" spans="1:20" s="45" customFormat="1" ht="24" outlineLevel="2">
      <c r="A31" s="37" t="s">
        <v>29</v>
      </c>
      <c r="B31" s="13">
        <v>32334829</v>
      </c>
      <c r="C31" s="14">
        <v>7902685.89</v>
      </c>
      <c r="D31" s="39">
        <v>4381690.96</v>
      </c>
      <c r="E31" s="9">
        <f t="shared" si="0"/>
        <v>3520994.9299999997</v>
      </c>
      <c r="F31" s="98">
        <f t="shared" si="6"/>
        <v>0.10889171332868344</v>
      </c>
      <c r="G31" s="13">
        <v>35855823.93</v>
      </c>
      <c r="H31" s="67">
        <f t="shared" si="1"/>
        <v>1.1088917133286835</v>
      </c>
      <c r="I31" s="15">
        <v>31011331.97</v>
      </c>
      <c r="J31" s="76">
        <f t="shared" si="2"/>
        <v>0.8648896767939924</v>
      </c>
      <c r="K31" s="16">
        <v>30924966.97</v>
      </c>
      <c r="L31" s="16">
        <v>86365</v>
      </c>
      <c r="M31" s="73">
        <v>30847883.64</v>
      </c>
      <c r="N31" s="125">
        <f t="shared" si="3"/>
        <v>0.9975074078470391</v>
      </c>
      <c r="O31" s="16">
        <f t="shared" si="4"/>
        <v>4844491.960000001</v>
      </c>
      <c r="Q31" s="34" t="s">
        <v>50</v>
      </c>
      <c r="R31" s="35" t="s">
        <v>56</v>
      </c>
      <c r="S31" s="14">
        <v>2438253.02</v>
      </c>
      <c r="T31" s="39">
        <v>2406238.94</v>
      </c>
    </row>
    <row r="32" spans="1:20" s="45" customFormat="1" ht="24" outlineLevel="2">
      <c r="A32" s="37" t="s">
        <v>30</v>
      </c>
      <c r="B32" s="13">
        <v>235000</v>
      </c>
      <c r="C32" s="14">
        <v>102673.18</v>
      </c>
      <c r="D32" s="39">
        <v>20000</v>
      </c>
      <c r="E32" s="9">
        <f t="shared" si="0"/>
        <v>82673.18</v>
      </c>
      <c r="F32" s="98">
        <f t="shared" si="6"/>
        <v>0.3518007659574468</v>
      </c>
      <c r="G32" s="13">
        <v>317673.18</v>
      </c>
      <c r="H32" s="67">
        <f t="shared" si="1"/>
        <v>1.3518007659574467</v>
      </c>
      <c r="I32" s="15">
        <v>0</v>
      </c>
      <c r="J32" s="76">
        <f t="shared" si="2"/>
        <v>0</v>
      </c>
      <c r="K32" s="16">
        <v>0</v>
      </c>
      <c r="L32" s="16">
        <v>0</v>
      </c>
      <c r="M32" s="73">
        <v>0</v>
      </c>
      <c r="N32" s="125"/>
      <c r="O32" s="16">
        <f t="shared" si="4"/>
        <v>317673.18</v>
      </c>
      <c r="Q32" s="34" t="s">
        <v>50</v>
      </c>
      <c r="R32" s="35" t="s">
        <v>56</v>
      </c>
      <c r="S32" s="14">
        <v>215000</v>
      </c>
      <c r="T32" s="39">
        <v>102673.18</v>
      </c>
    </row>
    <row r="33" spans="1:20" s="45" customFormat="1" ht="24" outlineLevel="2">
      <c r="A33" s="37" t="s">
        <v>31</v>
      </c>
      <c r="B33" s="13">
        <v>1479658</v>
      </c>
      <c r="C33" s="14">
        <v>1615146.42</v>
      </c>
      <c r="D33" s="39">
        <v>956572.46</v>
      </c>
      <c r="E33" s="9">
        <f t="shared" si="0"/>
        <v>658573.96</v>
      </c>
      <c r="F33" s="98">
        <f t="shared" si="6"/>
        <v>0.44508525618757844</v>
      </c>
      <c r="G33" s="13">
        <v>2138231.96</v>
      </c>
      <c r="H33" s="67">
        <f t="shared" si="1"/>
        <v>1.4450852561875784</v>
      </c>
      <c r="I33" s="15">
        <v>1098646.95</v>
      </c>
      <c r="J33" s="76">
        <f t="shared" si="2"/>
        <v>0.5138109291005079</v>
      </c>
      <c r="K33" s="16">
        <v>940500.97</v>
      </c>
      <c r="L33" s="16">
        <v>158145.98</v>
      </c>
      <c r="M33" s="73">
        <v>939141.71</v>
      </c>
      <c r="N33" s="125">
        <f t="shared" si="3"/>
        <v>0.9985547489653307</v>
      </c>
      <c r="O33" s="16">
        <f t="shared" si="4"/>
        <v>1039585.01</v>
      </c>
      <c r="Q33" s="34" t="s">
        <v>50</v>
      </c>
      <c r="R33" s="35" t="s">
        <v>56</v>
      </c>
      <c r="S33" s="14">
        <v>517483.89</v>
      </c>
      <c r="T33" s="39">
        <v>522101.12</v>
      </c>
    </row>
    <row r="34" spans="1:20" s="45" customFormat="1" ht="24" outlineLevel="2">
      <c r="A34" s="37" t="s">
        <v>32</v>
      </c>
      <c r="B34" s="13">
        <v>1575660</v>
      </c>
      <c r="C34" s="14">
        <v>2135729.45</v>
      </c>
      <c r="D34" s="39">
        <v>1193241</v>
      </c>
      <c r="E34" s="9">
        <f t="shared" si="0"/>
        <v>942488.4500000002</v>
      </c>
      <c r="F34" s="98">
        <f t="shared" si="6"/>
        <v>0.5981547097724129</v>
      </c>
      <c r="G34" s="13">
        <v>2518148.45</v>
      </c>
      <c r="H34" s="67">
        <f t="shared" si="1"/>
        <v>1.598154709772413</v>
      </c>
      <c r="I34" s="15">
        <v>1758949.77</v>
      </c>
      <c r="J34" s="76">
        <f t="shared" si="2"/>
        <v>0.6985091645411134</v>
      </c>
      <c r="K34" s="16">
        <v>1518167.71</v>
      </c>
      <c r="L34" s="16">
        <v>240782.06</v>
      </c>
      <c r="M34" s="73">
        <v>1518167.71</v>
      </c>
      <c r="N34" s="125">
        <f t="shared" si="3"/>
        <v>1</v>
      </c>
      <c r="O34" s="16">
        <f t="shared" si="4"/>
        <v>759198.6800000002</v>
      </c>
      <c r="Q34" s="34" t="s">
        <v>50</v>
      </c>
      <c r="R34" s="35" t="s">
        <v>56</v>
      </c>
      <c r="S34" s="14">
        <v>436164.01</v>
      </c>
      <c r="T34" s="39">
        <v>323034.67</v>
      </c>
    </row>
    <row r="35" spans="1:20" ht="24" outlineLevel="2">
      <c r="A35" s="37" t="s">
        <v>33</v>
      </c>
      <c r="B35" s="13">
        <v>3722700</v>
      </c>
      <c r="C35" s="14">
        <v>8682975.8</v>
      </c>
      <c r="D35" s="39">
        <v>2374235.22</v>
      </c>
      <c r="E35" s="9">
        <f t="shared" si="0"/>
        <v>6308740.58</v>
      </c>
      <c r="F35" s="98">
        <f t="shared" si="6"/>
        <v>1.6946680044054048</v>
      </c>
      <c r="G35" s="13">
        <v>10031440.58</v>
      </c>
      <c r="H35" s="67">
        <f t="shared" si="1"/>
        <v>2.6946680044054045</v>
      </c>
      <c r="I35" s="15">
        <v>7080428.51</v>
      </c>
      <c r="J35" s="76">
        <f t="shared" si="2"/>
        <v>0.7058237003483302</v>
      </c>
      <c r="K35" s="16">
        <v>5525966.3</v>
      </c>
      <c r="L35" s="16">
        <v>1554462.21</v>
      </c>
      <c r="M35" s="73">
        <v>5495259.02</v>
      </c>
      <c r="N35" s="125">
        <f t="shared" si="3"/>
        <v>0.9944430931473469</v>
      </c>
      <c r="O35" s="16">
        <f t="shared" si="4"/>
        <v>2951012.0700000003</v>
      </c>
      <c r="P35" s="5"/>
      <c r="Q35" s="34" t="s">
        <v>50</v>
      </c>
      <c r="R35" s="35" t="s">
        <v>56</v>
      </c>
      <c r="S35" s="14">
        <v>1607273.65</v>
      </c>
      <c r="T35" s="39">
        <v>1343738.42</v>
      </c>
    </row>
    <row r="36" spans="1:20" ht="24" outlineLevel="2">
      <c r="A36" s="37" t="s">
        <v>34</v>
      </c>
      <c r="B36" s="13">
        <v>357804</v>
      </c>
      <c r="C36" s="14">
        <v>568592.24</v>
      </c>
      <c r="D36" s="39">
        <v>152790</v>
      </c>
      <c r="E36" s="9">
        <f t="shared" si="0"/>
        <v>415802.24</v>
      </c>
      <c r="F36" s="98">
        <f t="shared" si="6"/>
        <v>1.1620950017327922</v>
      </c>
      <c r="G36" s="13">
        <v>773606.24</v>
      </c>
      <c r="H36" s="67">
        <f t="shared" si="1"/>
        <v>2.162095001732792</v>
      </c>
      <c r="I36" s="15">
        <v>528789.22</v>
      </c>
      <c r="J36" s="76">
        <f t="shared" si="2"/>
        <v>0.6835379456091254</v>
      </c>
      <c r="K36" s="16">
        <v>498087.89</v>
      </c>
      <c r="L36" s="16">
        <v>30701.33</v>
      </c>
      <c r="M36" s="73">
        <v>492650.89</v>
      </c>
      <c r="N36" s="125">
        <f t="shared" si="3"/>
        <v>0.9890842557926876</v>
      </c>
      <c r="O36" s="16">
        <f t="shared" si="4"/>
        <v>244817.02000000002</v>
      </c>
      <c r="P36" s="5"/>
      <c r="Q36" s="34" t="s">
        <v>50</v>
      </c>
      <c r="R36" s="35" t="s">
        <v>56</v>
      </c>
      <c r="S36" s="14">
        <v>42354</v>
      </c>
      <c r="T36" s="39">
        <v>202463.02</v>
      </c>
    </row>
    <row r="37" spans="1:20" ht="24" outlineLevel="2">
      <c r="A37" s="37" t="s">
        <v>35</v>
      </c>
      <c r="B37" s="13">
        <v>25173892</v>
      </c>
      <c r="C37" s="14">
        <v>17712964.74</v>
      </c>
      <c r="D37" s="39">
        <v>17946307.32</v>
      </c>
      <c r="E37" s="9">
        <f t="shared" si="0"/>
        <v>-233342.5799999982</v>
      </c>
      <c r="F37" s="98">
        <f t="shared" si="6"/>
        <v>-0.009269229406402403</v>
      </c>
      <c r="G37" s="13">
        <v>24940549.42</v>
      </c>
      <c r="H37" s="67">
        <f t="shared" si="1"/>
        <v>0.9907307705935976</v>
      </c>
      <c r="I37" s="15">
        <v>17254262.34</v>
      </c>
      <c r="J37" s="76">
        <f t="shared" si="2"/>
        <v>0.6918156472593056</v>
      </c>
      <c r="K37" s="16">
        <v>13616140.05</v>
      </c>
      <c r="L37" s="16">
        <v>3638122.29</v>
      </c>
      <c r="M37" s="73">
        <v>13615041.81</v>
      </c>
      <c r="N37" s="125">
        <f t="shared" si="3"/>
        <v>0.9999193427802617</v>
      </c>
      <c r="O37" s="16">
        <f t="shared" si="4"/>
        <v>7686287.080000002</v>
      </c>
      <c r="P37" s="5"/>
      <c r="Q37" s="34" t="s">
        <v>50</v>
      </c>
      <c r="R37" s="35" t="s">
        <v>56</v>
      </c>
      <c r="S37" s="14">
        <v>7382767.4</v>
      </c>
      <c r="T37" s="39">
        <v>303519.68</v>
      </c>
    </row>
    <row r="38" spans="1:20" ht="24" outlineLevel="2">
      <c r="A38" s="37" t="s">
        <v>36</v>
      </c>
      <c r="B38" s="13">
        <v>7579600</v>
      </c>
      <c r="C38" s="14">
        <v>585578.53</v>
      </c>
      <c r="D38" s="39">
        <v>1794000</v>
      </c>
      <c r="E38" s="9">
        <f t="shared" si="0"/>
        <v>-1208421.4699999997</v>
      </c>
      <c r="F38" s="98">
        <f t="shared" si="6"/>
        <v>-0.15943077075307402</v>
      </c>
      <c r="G38" s="13">
        <v>6371178.53</v>
      </c>
      <c r="H38" s="67">
        <f t="shared" si="1"/>
        <v>0.840569229246926</v>
      </c>
      <c r="I38" s="15">
        <v>785930.86</v>
      </c>
      <c r="J38" s="76">
        <f t="shared" si="2"/>
        <v>0.12335721818173567</v>
      </c>
      <c r="K38" s="16">
        <v>726335.87</v>
      </c>
      <c r="L38" s="16">
        <v>59594.99</v>
      </c>
      <c r="M38" s="73">
        <v>726335.87</v>
      </c>
      <c r="N38" s="125">
        <f t="shared" si="3"/>
        <v>1</v>
      </c>
      <c r="O38" s="16">
        <f t="shared" si="4"/>
        <v>5585247.67</v>
      </c>
      <c r="P38" s="5"/>
      <c r="Q38" s="34" t="s">
        <v>50</v>
      </c>
      <c r="R38" s="35" t="s">
        <v>56</v>
      </c>
      <c r="S38" s="14">
        <v>5511159.8</v>
      </c>
      <c r="T38" s="39">
        <v>74087.87</v>
      </c>
    </row>
    <row r="39" spans="1:20" s="45" customFormat="1" ht="24" outlineLevel="2">
      <c r="A39" s="37" t="s">
        <v>37</v>
      </c>
      <c r="B39" s="13">
        <v>28000</v>
      </c>
      <c r="C39" s="14">
        <v>0</v>
      </c>
      <c r="D39" s="39">
        <v>0</v>
      </c>
      <c r="E39" s="9">
        <f t="shared" si="0"/>
        <v>0</v>
      </c>
      <c r="F39" s="98">
        <f t="shared" si="6"/>
        <v>0</v>
      </c>
      <c r="G39" s="13">
        <v>28000</v>
      </c>
      <c r="H39" s="67">
        <f t="shared" si="1"/>
        <v>1</v>
      </c>
      <c r="I39" s="15">
        <v>0</v>
      </c>
      <c r="J39" s="76">
        <f t="shared" si="2"/>
        <v>0</v>
      </c>
      <c r="K39" s="16">
        <v>0</v>
      </c>
      <c r="L39" s="16">
        <v>0</v>
      </c>
      <c r="M39" s="73">
        <v>0</v>
      </c>
      <c r="N39" s="125"/>
      <c r="O39" s="16">
        <f t="shared" si="4"/>
        <v>28000</v>
      </c>
      <c r="Q39" s="34" t="s">
        <v>50</v>
      </c>
      <c r="R39" s="35" t="s">
        <v>56</v>
      </c>
      <c r="S39" s="14">
        <v>28000</v>
      </c>
      <c r="T39" s="39">
        <v>0</v>
      </c>
    </row>
    <row r="40" spans="1:20" s="45" customFormat="1" ht="24" outlineLevel="2">
      <c r="A40" s="37" t="s">
        <v>38</v>
      </c>
      <c r="B40" s="13">
        <v>132000</v>
      </c>
      <c r="C40" s="14">
        <v>510191.46</v>
      </c>
      <c r="D40" s="39">
        <v>103020</v>
      </c>
      <c r="E40" s="9">
        <f t="shared" si="0"/>
        <v>407171.45999999996</v>
      </c>
      <c r="F40" s="98">
        <f t="shared" si="6"/>
        <v>3.0846322727272724</v>
      </c>
      <c r="G40" s="13">
        <v>539171.46</v>
      </c>
      <c r="H40" s="67">
        <f t="shared" si="1"/>
        <v>4.084632272727273</v>
      </c>
      <c r="I40" s="15">
        <v>103431.27</v>
      </c>
      <c r="J40" s="76">
        <f t="shared" si="2"/>
        <v>0.19183372576879348</v>
      </c>
      <c r="K40" s="16">
        <v>79530.15</v>
      </c>
      <c r="L40" s="16">
        <v>23901.12</v>
      </c>
      <c r="M40" s="73">
        <v>79530.15</v>
      </c>
      <c r="N40" s="125">
        <f t="shared" si="3"/>
        <v>1</v>
      </c>
      <c r="O40" s="16">
        <f t="shared" si="4"/>
        <v>435740.18999999994</v>
      </c>
      <c r="Q40" s="34" t="s">
        <v>50</v>
      </c>
      <c r="R40" s="35" t="s">
        <v>56</v>
      </c>
      <c r="S40" s="14">
        <v>216250</v>
      </c>
      <c r="T40" s="39">
        <v>219490.19</v>
      </c>
    </row>
    <row r="41" spans="1:20" s="45" customFormat="1" ht="24" outlineLevel="2">
      <c r="A41" s="37" t="s">
        <v>39</v>
      </c>
      <c r="B41" s="13">
        <v>120000</v>
      </c>
      <c r="C41" s="14">
        <v>77600</v>
      </c>
      <c r="D41" s="39">
        <v>51600</v>
      </c>
      <c r="E41" s="9">
        <f t="shared" si="0"/>
        <v>26000</v>
      </c>
      <c r="F41" s="98">
        <f t="shared" si="6"/>
        <v>0.21666666666666667</v>
      </c>
      <c r="G41" s="13">
        <v>146000</v>
      </c>
      <c r="H41" s="67">
        <f t="shared" si="1"/>
        <v>1.2166666666666666</v>
      </c>
      <c r="I41" s="15">
        <v>16654.93</v>
      </c>
      <c r="J41" s="76">
        <f t="shared" si="2"/>
        <v>0.11407486301369864</v>
      </c>
      <c r="K41" s="16">
        <v>14562.13</v>
      </c>
      <c r="L41" s="16">
        <v>2092.8</v>
      </c>
      <c r="M41" s="73">
        <v>14562.13</v>
      </c>
      <c r="N41" s="125">
        <f t="shared" si="3"/>
        <v>1</v>
      </c>
      <c r="O41" s="16">
        <f t="shared" si="4"/>
        <v>129345.07</v>
      </c>
      <c r="Q41" s="34" t="s">
        <v>50</v>
      </c>
      <c r="R41" s="35" t="s">
        <v>56</v>
      </c>
      <c r="S41" s="14">
        <v>80400</v>
      </c>
      <c r="T41" s="39">
        <v>48945.07</v>
      </c>
    </row>
    <row r="42" spans="1:20" s="45" customFormat="1" ht="24" outlineLevel="2">
      <c r="A42" s="37" t="s">
        <v>40</v>
      </c>
      <c r="B42" s="13">
        <v>600000</v>
      </c>
      <c r="C42" s="14">
        <v>1311787.88</v>
      </c>
      <c r="D42" s="39">
        <v>899000</v>
      </c>
      <c r="E42" s="9">
        <f t="shared" si="0"/>
        <v>412787.88</v>
      </c>
      <c r="F42" s="98">
        <f t="shared" si="6"/>
        <v>0.6879798</v>
      </c>
      <c r="G42" s="13">
        <v>1012787.88</v>
      </c>
      <c r="H42" s="67">
        <f t="shared" si="1"/>
        <v>1.6879798</v>
      </c>
      <c r="I42" s="15">
        <v>226928.15</v>
      </c>
      <c r="J42" s="76">
        <f t="shared" si="2"/>
        <v>0.22406286102080922</v>
      </c>
      <c r="K42" s="16">
        <v>226928.15</v>
      </c>
      <c r="L42" s="16">
        <v>0</v>
      </c>
      <c r="M42" s="73">
        <v>226928.15</v>
      </c>
      <c r="N42" s="125">
        <f t="shared" si="3"/>
        <v>1</v>
      </c>
      <c r="O42" s="16">
        <f t="shared" si="4"/>
        <v>785859.73</v>
      </c>
      <c r="Q42" s="34" t="s">
        <v>50</v>
      </c>
      <c r="R42" s="35" t="s">
        <v>56</v>
      </c>
      <c r="S42" s="14">
        <v>500000</v>
      </c>
      <c r="T42" s="39">
        <v>285859.73</v>
      </c>
    </row>
    <row r="43" spans="1:20" ht="24" outlineLevel="2">
      <c r="A43" s="37" t="s">
        <v>41</v>
      </c>
      <c r="B43" s="13">
        <v>2106000</v>
      </c>
      <c r="C43" s="14">
        <v>1020180</v>
      </c>
      <c r="D43" s="39">
        <v>1778694</v>
      </c>
      <c r="E43" s="9">
        <f t="shared" si="0"/>
        <v>-758514</v>
      </c>
      <c r="F43" s="98">
        <f t="shared" si="6"/>
        <v>-0.3601680911680912</v>
      </c>
      <c r="G43" s="13">
        <v>1347486</v>
      </c>
      <c r="H43" s="67">
        <f t="shared" si="1"/>
        <v>0.6398319088319089</v>
      </c>
      <c r="I43" s="15">
        <v>1148573.71</v>
      </c>
      <c r="J43" s="76">
        <f t="shared" si="2"/>
        <v>0.8523826666844776</v>
      </c>
      <c r="K43" s="16">
        <v>1101656.11</v>
      </c>
      <c r="L43" s="16">
        <v>46917.6</v>
      </c>
      <c r="M43" s="73">
        <v>1093721.86</v>
      </c>
      <c r="N43" s="125">
        <f t="shared" si="3"/>
        <v>0.9927978886260613</v>
      </c>
      <c r="O43" s="16">
        <f t="shared" si="4"/>
        <v>198912.29000000004</v>
      </c>
      <c r="P43" s="5"/>
      <c r="Q43" s="34" t="s">
        <v>50</v>
      </c>
      <c r="R43" s="35" t="s">
        <v>56</v>
      </c>
      <c r="S43" s="14">
        <v>80551.98</v>
      </c>
      <c r="T43" s="39">
        <v>118360.31</v>
      </c>
    </row>
    <row r="44" spans="1:20" s="68" customFormat="1" ht="12" outlineLevel="1">
      <c r="A44" s="50" t="s">
        <v>79</v>
      </c>
      <c r="B44" s="17">
        <f aca="true" t="shared" si="9" ref="B44:M44">SUBTOTAL(9,B29:B43)</f>
        <v>101211462</v>
      </c>
      <c r="C44" s="18">
        <f t="shared" si="9"/>
        <v>50521258.43</v>
      </c>
      <c r="D44" s="43">
        <f t="shared" si="9"/>
        <v>39729448.04</v>
      </c>
      <c r="E44" s="77">
        <f t="shared" si="0"/>
        <v>10791810.389999986</v>
      </c>
      <c r="F44" s="98">
        <f t="shared" si="6"/>
        <v>0.1066263659940016</v>
      </c>
      <c r="G44" s="17">
        <f t="shared" si="9"/>
        <v>112003272.38999999</v>
      </c>
      <c r="H44" s="76">
        <f t="shared" si="1"/>
        <v>1.1066263659940017</v>
      </c>
      <c r="I44" s="19">
        <f t="shared" si="9"/>
        <v>82469409.82000001</v>
      </c>
      <c r="J44" s="76">
        <f t="shared" si="2"/>
        <v>0.7363125028422218</v>
      </c>
      <c r="K44" s="20">
        <f t="shared" si="9"/>
        <v>76051619.25000001</v>
      </c>
      <c r="L44" s="20">
        <f t="shared" si="9"/>
        <v>6417790.57</v>
      </c>
      <c r="M44" s="74">
        <f t="shared" si="9"/>
        <v>75881929.07000001</v>
      </c>
      <c r="N44" s="125">
        <f t="shared" si="3"/>
        <v>0.9977687499401927</v>
      </c>
      <c r="O44" s="20">
        <f t="shared" si="4"/>
        <v>29533862.569999978</v>
      </c>
      <c r="Q44" s="47" t="s">
        <v>64</v>
      </c>
      <c r="R44" s="42"/>
      <c r="S44" s="18">
        <f>SUBTOTAL(9,S29:S43)</f>
        <v>19518551.91</v>
      </c>
      <c r="T44" s="43">
        <f>SUBTOTAL(9,T29:T43)</f>
        <v>10015310.659999998</v>
      </c>
    </row>
    <row r="45" spans="1:20" ht="24" outlineLevel="2">
      <c r="A45" s="37" t="s">
        <v>42</v>
      </c>
      <c r="B45" s="13">
        <v>11840600</v>
      </c>
      <c r="C45" s="14">
        <v>4753944.53</v>
      </c>
      <c r="D45" s="39">
        <v>9132544.35</v>
      </c>
      <c r="E45" s="9">
        <f t="shared" si="0"/>
        <v>-4378599.82</v>
      </c>
      <c r="F45" s="98">
        <f t="shared" si="6"/>
        <v>-0.3697954343529889</v>
      </c>
      <c r="G45" s="13">
        <v>7462000.18</v>
      </c>
      <c r="H45" s="67">
        <f t="shared" si="1"/>
        <v>0.6302045656470111</v>
      </c>
      <c r="I45" s="15">
        <v>3112012.26</v>
      </c>
      <c r="J45" s="76">
        <f t="shared" si="2"/>
        <v>0.4170480011969123</v>
      </c>
      <c r="K45" s="16">
        <v>2130285.55</v>
      </c>
      <c r="L45" s="16">
        <v>981726.71</v>
      </c>
      <c r="M45" s="73">
        <v>2104325.55</v>
      </c>
      <c r="N45" s="125">
        <f t="shared" si="3"/>
        <v>0.9878138402619311</v>
      </c>
      <c r="O45" s="16">
        <f t="shared" si="4"/>
        <v>4349987.92</v>
      </c>
      <c r="P45" s="5"/>
      <c r="Q45" s="34" t="s">
        <v>51</v>
      </c>
      <c r="R45" s="35" t="s">
        <v>57</v>
      </c>
      <c r="S45" s="14">
        <v>3643074.82</v>
      </c>
      <c r="T45" s="39">
        <v>706913.1</v>
      </c>
    </row>
    <row r="46" spans="1:20" s="68" customFormat="1" ht="12" outlineLevel="1">
      <c r="A46" s="50" t="s">
        <v>80</v>
      </c>
      <c r="B46" s="17">
        <f aca="true" t="shared" si="10" ref="B46:M46">SUBTOTAL(9,B45:B45)</f>
        <v>11840600</v>
      </c>
      <c r="C46" s="18">
        <f t="shared" si="10"/>
        <v>4753944.53</v>
      </c>
      <c r="D46" s="43">
        <f t="shared" si="10"/>
        <v>9132544.35</v>
      </c>
      <c r="E46" s="77">
        <f t="shared" si="0"/>
        <v>-4378599.82</v>
      </c>
      <c r="F46" s="98">
        <f t="shared" si="6"/>
        <v>-0.3697954343529889</v>
      </c>
      <c r="G46" s="17">
        <f t="shared" si="10"/>
        <v>7462000.18</v>
      </c>
      <c r="H46" s="76">
        <f t="shared" si="1"/>
        <v>0.6302045656470111</v>
      </c>
      <c r="I46" s="19">
        <f t="shared" si="10"/>
        <v>3112012.26</v>
      </c>
      <c r="J46" s="76">
        <f t="shared" si="2"/>
        <v>0.4170480011969123</v>
      </c>
      <c r="K46" s="20">
        <f t="shared" si="10"/>
        <v>2130285.55</v>
      </c>
      <c r="L46" s="20">
        <f t="shared" si="10"/>
        <v>981726.71</v>
      </c>
      <c r="M46" s="74">
        <f t="shared" si="10"/>
        <v>2104325.55</v>
      </c>
      <c r="N46" s="125">
        <f t="shared" si="3"/>
        <v>0.9878138402619311</v>
      </c>
      <c r="O46" s="20">
        <f t="shared" si="4"/>
        <v>4349987.92</v>
      </c>
      <c r="Q46" s="47" t="s">
        <v>65</v>
      </c>
      <c r="R46" s="42"/>
      <c r="S46" s="18">
        <f>SUBTOTAL(9,S45:S45)</f>
        <v>3643074.82</v>
      </c>
      <c r="T46" s="43">
        <f>SUBTOTAL(9,T45:T45)</f>
        <v>706913.1</v>
      </c>
    </row>
    <row r="47" spans="1:20" ht="24" outlineLevel="2">
      <c r="A47" s="37" t="s">
        <v>43</v>
      </c>
      <c r="B47" s="13">
        <v>14999803</v>
      </c>
      <c r="C47" s="14">
        <v>2966631.59</v>
      </c>
      <c r="D47" s="39">
        <v>1987000</v>
      </c>
      <c r="E47" s="9">
        <f t="shared" si="0"/>
        <v>979631.5899999999</v>
      </c>
      <c r="F47" s="98">
        <f t="shared" si="6"/>
        <v>0.06530963039981258</v>
      </c>
      <c r="G47" s="13">
        <v>15979434.59</v>
      </c>
      <c r="H47" s="67">
        <f t="shared" si="1"/>
        <v>1.0653096303998126</v>
      </c>
      <c r="I47" s="15">
        <v>14060655.28</v>
      </c>
      <c r="J47" s="76">
        <f t="shared" si="2"/>
        <v>0.8799219522322285</v>
      </c>
      <c r="K47" s="16">
        <v>14059505.28</v>
      </c>
      <c r="L47" s="16">
        <v>1150</v>
      </c>
      <c r="M47" s="73">
        <v>14051990.26</v>
      </c>
      <c r="N47" s="125">
        <f t="shared" si="3"/>
        <v>0.9994654847485501</v>
      </c>
      <c r="O47" s="16">
        <f t="shared" si="4"/>
        <v>1918779.3100000005</v>
      </c>
      <c r="P47" s="5"/>
      <c r="Q47" s="34" t="s">
        <v>52</v>
      </c>
      <c r="R47" s="35" t="s">
        <v>58</v>
      </c>
      <c r="S47" s="14">
        <v>0</v>
      </c>
      <c r="T47" s="39">
        <v>1918779.31</v>
      </c>
    </row>
    <row r="48" spans="1:20" ht="12" outlineLevel="2">
      <c r="A48" s="37" t="s">
        <v>44</v>
      </c>
      <c r="B48" s="13">
        <v>2188900</v>
      </c>
      <c r="C48" s="14">
        <v>3997743.8</v>
      </c>
      <c r="D48" s="39">
        <v>1825262</v>
      </c>
      <c r="E48" s="9">
        <f t="shared" si="0"/>
        <v>2172481.8</v>
      </c>
      <c r="F48" s="98">
        <f t="shared" si="6"/>
        <v>0.9924993375668143</v>
      </c>
      <c r="G48" s="13">
        <v>4361381.8</v>
      </c>
      <c r="H48" s="67">
        <f t="shared" si="1"/>
        <v>1.9924993375668143</v>
      </c>
      <c r="I48" s="15">
        <v>2636299.7</v>
      </c>
      <c r="J48" s="76">
        <f t="shared" si="2"/>
        <v>0.6044643236691638</v>
      </c>
      <c r="K48" s="16">
        <v>2185093.48</v>
      </c>
      <c r="L48" s="16">
        <v>451206.22</v>
      </c>
      <c r="M48" s="73">
        <v>2164704.7</v>
      </c>
      <c r="N48" s="125">
        <f t="shared" si="3"/>
        <v>0.9906691497701966</v>
      </c>
      <c r="O48" s="16">
        <f t="shared" si="4"/>
        <v>1725082.0999999996</v>
      </c>
      <c r="P48" s="5"/>
      <c r="Q48" s="34" t="s">
        <v>52</v>
      </c>
      <c r="R48" s="35" t="s">
        <v>58</v>
      </c>
      <c r="S48" s="14">
        <v>1176817.72</v>
      </c>
      <c r="T48" s="39">
        <v>548264.38</v>
      </c>
    </row>
    <row r="49" spans="1:20" s="45" customFormat="1" ht="12" outlineLevel="2">
      <c r="A49" s="37" t="s">
        <v>45</v>
      </c>
      <c r="B49" s="13">
        <v>1398000</v>
      </c>
      <c r="C49" s="14">
        <v>1877341.79</v>
      </c>
      <c r="D49" s="39">
        <v>629990</v>
      </c>
      <c r="E49" s="9">
        <f t="shared" si="0"/>
        <v>1247351.79</v>
      </c>
      <c r="F49" s="98">
        <f t="shared" si="6"/>
        <v>0.8922401931330473</v>
      </c>
      <c r="G49" s="13">
        <v>2645351.79</v>
      </c>
      <c r="H49" s="67">
        <f t="shared" si="1"/>
        <v>1.8922401931330473</v>
      </c>
      <c r="I49" s="15">
        <v>1253589.25</v>
      </c>
      <c r="J49" s="76">
        <f t="shared" si="2"/>
        <v>0.47388375895366264</v>
      </c>
      <c r="K49" s="16">
        <v>414929.02</v>
      </c>
      <c r="L49" s="16">
        <v>838660.23</v>
      </c>
      <c r="M49" s="73">
        <v>414883</v>
      </c>
      <c r="N49" s="125">
        <f t="shared" si="3"/>
        <v>0.9998890894640244</v>
      </c>
      <c r="O49" s="16">
        <f t="shared" si="4"/>
        <v>1391762.54</v>
      </c>
      <c r="Q49" s="34" t="s">
        <v>52</v>
      </c>
      <c r="R49" s="35" t="s">
        <v>58</v>
      </c>
      <c r="S49" s="14">
        <v>671660.1</v>
      </c>
      <c r="T49" s="39">
        <v>720102.44</v>
      </c>
    </row>
    <row r="50" spans="1:20" s="45" customFormat="1" ht="12" outlineLevel="2">
      <c r="A50" s="37" t="s">
        <v>46</v>
      </c>
      <c r="B50" s="13">
        <v>500000</v>
      </c>
      <c r="C50" s="14">
        <v>100000</v>
      </c>
      <c r="D50" s="39">
        <v>105000</v>
      </c>
      <c r="E50" s="13">
        <f t="shared" si="0"/>
        <v>-5000</v>
      </c>
      <c r="F50" s="109">
        <f t="shared" si="6"/>
        <v>-0.01</v>
      </c>
      <c r="G50" s="13">
        <v>495000</v>
      </c>
      <c r="H50" s="106">
        <f t="shared" si="1"/>
        <v>0.99</v>
      </c>
      <c r="I50" s="15">
        <v>0</v>
      </c>
      <c r="J50" s="78">
        <f t="shared" si="2"/>
        <v>0</v>
      </c>
      <c r="K50" s="16">
        <v>0</v>
      </c>
      <c r="L50" s="16">
        <v>0</v>
      </c>
      <c r="M50" s="73">
        <v>0</v>
      </c>
      <c r="N50" s="125"/>
      <c r="O50" s="16">
        <f t="shared" si="4"/>
        <v>495000</v>
      </c>
      <c r="Q50" s="34" t="s">
        <v>52</v>
      </c>
      <c r="R50" s="35" t="s">
        <v>58</v>
      </c>
      <c r="S50" s="14">
        <v>400000</v>
      </c>
      <c r="T50" s="39">
        <v>95000</v>
      </c>
    </row>
    <row r="51" spans="1:20" s="79" customFormat="1" ht="12.75" outlineLevel="1" thickBot="1">
      <c r="A51" s="113" t="s">
        <v>81</v>
      </c>
      <c r="B51" s="114">
        <f>SUBTOTAL(9,B47:B50)</f>
        <v>19086703</v>
      </c>
      <c r="C51" s="115">
        <f>SUBTOTAL(9,C47:C50)</f>
        <v>8941717.18</v>
      </c>
      <c r="D51" s="116">
        <f>SUBTOTAL(9,D47:D50)</f>
        <v>4547252</v>
      </c>
      <c r="E51" s="114">
        <f>G51-B51</f>
        <v>4394465.18</v>
      </c>
      <c r="F51" s="117">
        <f>E51/B51</f>
        <v>0.23023699692922345</v>
      </c>
      <c r="G51" s="114">
        <f>SUBTOTAL(9,G47:G50)</f>
        <v>23481168.18</v>
      </c>
      <c r="H51" s="118">
        <f>G51/B51</f>
        <v>1.2302369969292235</v>
      </c>
      <c r="I51" s="119">
        <f>SUBTOTAL(9,I47:I50)</f>
        <v>17950544.23</v>
      </c>
      <c r="J51" s="118">
        <f>I51/G51</f>
        <v>0.764465553519152</v>
      </c>
      <c r="K51" s="120">
        <f>SUBTOTAL(9,K47:K50)</f>
        <v>16659527.78</v>
      </c>
      <c r="L51" s="120">
        <f>SUBTOTAL(9,L47:L50)</f>
        <v>1291016.45</v>
      </c>
      <c r="M51" s="121">
        <f>SUBTOTAL(9,M47:M50)</f>
        <v>16631577.96</v>
      </c>
      <c r="N51" s="126">
        <f>M51/K51</f>
        <v>0.9983222921820417</v>
      </c>
      <c r="O51" s="120">
        <f>G51-I51</f>
        <v>5530623.949999999</v>
      </c>
      <c r="Q51" s="47" t="s">
        <v>66</v>
      </c>
      <c r="R51" s="42"/>
      <c r="S51" s="21">
        <f>SUBTOTAL(9,S47:S50)</f>
        <v>2248477.82</v>
      </c>
      <c r="T51" s="52">
        <f>SUBTOTAL(9,T47:T50)</f>
        <v>3282146.13</v>
      </c>
    </row>
    <row r="52" ht="6" customHeight="1" thickBot="1">
      <c r="N52" s="127"/>
    </row>
    <row r="53" spans="1:20" s="45" customFormat="1" ht="12.75" thickBot="1">
      <c r="A53" s="53" t="s">
        <v>7</v>
      </c>
      <c r="B53" s="22">
        <f>SUBTOTAL(9,B7:B50)</f>
        <v>216444465</v>
      </c>
      <c r="C53" s="23">
        <f>SUBTOTAL(9,C7:C50)</f>
        <v>104313089.33999999</v>
      </c>
      <c r="D53" s="56">
        <f>SUBTOTAL(9,D7:D50)</f>
        <v>90820410.63999999</v>
      </c>
      <c r="E53" s="22">
        <f>G53-B53</f>
        <v>13492678.700000048</v>
      </c>
      <c r="F53" s="122">
        <f>E53/B53</f>
        <v>0.062337832016171206</v>
      </c>
      <c r="G53" s="22">
        <f>SUBTOTAL(9,G7:G50)</f>
        <v>229937143.70000005</v>
      </c>
      <c r="H53" s="123">
        <f>G53/B53</f>
        <v>1.0623378320161712</v>
      </c>
      <c r="I53" s="24">
        <f>SUBTOTAL(9,I7:I50)</f>
        <v>169356387.39000002</v>
      </c>
      <c r="J53" s="123">
        <f>I53/G53</f>
        <v>0.7365334050202867</v>
      </c>
      <c r="K53" s="25">
        <f>SUBTOTAL(9,K7:K50)</f>
        <v>158704014.55000004</v>
      </c>
      <c r="L53" s="25">
        <f>SUBTOTAL(9,L7:L50)</f>
        <v>10652372.840000002</v>
      </c>
      <c r="M53" s="75">
        <f>SUBTOTAL(9,M7:M50)</f>
        <v>158319023.06</v>
      </c>
      <c r="N53" s="128">
        <f>M53/K53</f>
        <v>0.9975741540559533</v>
      </c>
      <c r="O53" s="25">
        <f>G53-I53</f>
        <v>60580756.31000003</v>
      </c>
      <c r="Q53" s="54" t="s">
        <v>53</v>
      </c>
      <c r="R53" s="55"/>
      <c r="S53" s="23">
        <f>SUBTOTAL(9,S7:S50)</f>
        <v>36290947.27</v>
      </c>
      <c r="T53" s="56">
        <f>SUBTOTAL(9,T7:T50)</f>
        <v>24289809.040000007</v>
      </c>
    </row>
    <row r="54" ht="12">
      <c r="A54" s="57" t="s">
        <v>86</v>
      </c>
    </row>
    <row r="55" ht="12">
      <c r="A55" s="183" t="s">
        <v>99</v>
      </c>
    </row>
    <row r="56" ht="12">
      <c r="A56" s="183" t="s">
        <v>100</v>
      </c>
    </row>
  </sheetData>
  <sheetProtection selectLockedCells="1" selectUnlockedCells="1"/>
  <mergeCells count="7">
    <mergeCell ref="A2:O2"/>
    <mergeCell ref="E5:F5"/>
    <mergeCell ref="G5:H5"/>
    <mergeCell ref="I5:J5"/>
    <mergeCell ref="O5:O6"/>
    <mergeCell ref="M5:N5"/>
    <mergeCell ref="A5:A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3"/>
  <ignoredErrors>
    <ignoredError sqref="G9:H9 E9 H16 H28 H44:H50 J9 J16:J50 H51:J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2016-10-26T01:41:23Z</cp:lastPrinted>
  <dcterms:created xsi:type="dcterms:W3CDTF">2016-01-28T01:52:32Z</dcterms:created>
  <dcterms:modified xsi:type="dcterms:W3CDTF">2016-10-26T01:47:18Z</dcterms:modified>
  <cp:category/>
  <cp:version/>
  <cp:contentType/>
  <cp:contentStatus/>
</cp:coreProperties>
</file>